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0" windowWidth="15195" windowHeight="7920" tabRatio="735" activeTab="0"/>
  </bookViews>
  <sheets>
    <sheet name="Discussion and Directions" sheetId="1" r:id="rId1"/>
    <sheet name="Input Values" sheetId="2" r:id="rId2"/>
    <sheet name="Energy Savings" sheetId="3" r:id="rId3"/>
  </sheets>
  <definedNames/>
  <calcPr fullCalcOnLoad="1"/>
</workbook>
</file>

<file path=xl/sharedStrings.xml><?xml version="1.0" encoding="utf-8"?>
<sst xmlns="http://schemas.openxmlformats.org/spreadsheetml/2006/main" count="112" uniqueCount="77">
  <si>
    <t>Height</t>
  </si>
  <si>
    <t>1/2 Open</t>
  </si>
  <si>
    <t>Full Open</t>
  </si>
  <si>
    <t xml:space="preserve">CFM Half </t>
  </si>
  <si>
    <t>Open</t>
  </si>
  <si>
    <t>CFM Full</t>
  </si>
  <si>
    <t>The results tell us, for example:</t>
  </si>
  <si>
    <t>Read Me</t>
  </si>
  <si>
    <t>How To Use</t>
  </si>
  <si>
    <t>CFM</t>
  </si>
  <si>
    <t>Nominal</t>
  </si>
  <si>
    <t>Hood Length</t>
  </si>
  <si>
    <t>Closed Hood</t>
  </si>
  <si>
    <t>The average observed probability of hood usage during the workday.</t>
  </si>
  <si>
    <t>Observed Average Probability of Active Hood Use</t>
  </si>
  <si>
    <t>Full Open Height (Feet)</t>
  </si>
  <si>
    <t>1/2 Open Height (feet)</t>
  </si>
  <si>
    <t>Open Input Values Worksheet and input:</t>
  </si>
  <si>
    <t xml:space="preserve">observed probability of use of the fume hoods of 5%, that if we design a system </t>
  </si>
  <si>
    <t>capable of delivering 30,800 CFM, then we will have provided sufficient</t>
  </si>
  <si>
    <t xml:space="preserve">For 100 five foot hoods, a 99.95% probability, a safety factor of 2, and an observed </t>
  </si>
  <si>
    <t>Number of Eight Foot Hoods</t>
  </si>
  <si>
    <t>Number of Ten Foot Hoods</t>
  </si>
  <si>
    <t>Number of Six Foot Hoods</t>
  </si>
  <si>
    <t>Number of Five Foot Hoods</t>
  </si>
  <si>
    <t>Number of Four Foot Hoods</t>
  </si>
  <si>
    <t>Values Input Here are used in Calculations</t>
  </si>
  <si>
    <r>
      <t xml:space="preserve">capacity such that - If the </t>
    </r>
    <r>
      <rPr>
        <b/>
        <sz val="10"/>
        <rFont val="Arial"/>
        <family val="2"/>
      </rPr>
      <t xml:space="preserve">average </t>
    </r>
    <r>
      <rPr>
        <sz val="10"/>
        <rFont val="Arial"/>
        <family val="0"/>
      </rPr>
      <t>number of users are using</t>
    </r>
  </si>
  <si>
    <t xml:space="preserve"> their hoods doubles,  then 99.95% of the time we will not have a limited failure.</t>
  </si>
  <si>
    <t>Input values are required for:</t>
  </si>
  <si>
    <t>The number of each size hood</t>
  </si>
  <si>
    <t>Individual Hood Details</t>
  </si>
  <si>
    <t>`</t>
  </si>
  <si>
    <t>Calculations for Fume Hood Energy Use</t>
  </si>
  <si>
    <t>% of Year Open</t>
  </si>
  <si>
    <t>CFM Open</t>
  </si>
  <si>
    <t>CFM Closed</t>
  </si>
  <si>
    <t>Average CFM</t>
  </si>
  <si>
    <t xml:space="preserve">Convert Probability of Use During Work Day </t>
  </si>
  <si>
    <t>to Probability of use for all year.</t>
  </si>
  <si>
    <t>Active use during work day</t>
  </si>
  <si>
    <t>Work Hours per Year</t>
  </si>
  <si>
    <t>Non Work Hours per Year</t>
  </si>
  <si>
    <t>Annual Sash Open Hours</t>
  </si>
  <si>
    <t>Annual Sash Closed Hours</t>
  </si>
  <si>
    <t>Total Hours per Year</t>
  </si>
  <si>
    <t>% of Year Closed</t>
  </si>
  <si>
    <t>Per Hood Values</t>
  </si>
  <si>
    <t>All Hoods</t>
  </si>
  <si>
    <t>Total CFM Exhausted</t>
  </si>
  <si>
    <t>Cost per Annual CFM</t>
  </si>
  <si>
    <t xml:space="preserve"> on the Energy Savings Worksheet</t>
  </si>
  <si>
    <t>Calculations for Fume Hoods with VAV and ASPS</t>
  </si>
  <si>
    <t>Exhaust Volume for VAV with ASPS:</t>
  </si>
  <si>
    <t>Calculations for Constant Volume System at Half Sash Height</t>
  </si>
  <si>
    <t>Per Hood</t>
  </si>
  <si>
    <t>Energy Savings from Installing VAV with ASPS</t>
  </si>
  <si>
    <t xml:space="preserve">The Energy Savigs Worksheet will perform the calculations required to </t>
  </si>
  <si>
    <t>estimate the energy savings that will be realized by the installation of the</t>
  </si>
  <si>
    <t>New Tech Automatic Sash Positioning System on your VAV Fume Hoods.</t>
  </si>
  <si>
    <t>The cost of an annual CFM of Air</t>
  </si>
  <si>
    <t>The number and size of fume hoods.</t>
  </si>
  <si>
    <t>Full Open and Half Open Sash Heights</t>
  </si>
  <si>
    <t>Please make all changes on the Input Values Worksheet.</t>
  </si>
  <si>
    <t>The Full Open and Half Open Sash Heights</t>
  </si>
  <si>
    <t>Estimate the cost of an annual CFM of Air from the</t>
  </si>
  <si>
    <t xml:space="preserve">USDOE's LBNL Website.  A link is available on our </t>
  </si>
  <si>
    <t>website.</t>
  </si>
  <si>
    <t>Read the Results on the Energy Savings Worksheet</t>
  </si>
  <si>
    <t>Exhaust Volume for Constant Volume System at 18" Sash Height:</t>
  </si>
  <si>
    <t>Exhaust Volume for Constant Volume System at Full Sash Height:</t>
  </si>
  <si>
    <t>If your hoods are at maximum exhaust volume when open to 1/2 sash height</t>
  </si>
  <si>
    <t>If your hoods are at maximum exhaust volume when open to Full Sash Height</t>
  </si>
  <si>
    <t>Calculations for Constant Volume System at Full Sash Height</t>
  </si>
  <si>
    <t>Average CFM Saved by Installing the ASPS and VAV</t>
  </si>
  <si>
    <t xml:space="preserve">The average probabilityof a user standing at the </t>
  </si>
  <si>
    <t xml:space="preserve">    hood face at any given moment during the work day.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</si>
</sst>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0.0000%"/>
    <numFmt numFmtId="173" formatCode="0.000%"/>
    <numFmt numFmtId="174" formatCode="\(0\)"/>
    <numFmt numFmtId="175" formatCode="#,###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.00000000000000000000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</numFmts>
  <fonts count="14">
    <font>
      <sz val="10"/>
      <name val="Arial"/>
      <family val="0"/>
    </font>
    <font>
      <sz val="9"/>
      <name val="Arial"/>
      <family val="2"/>
    </font>
    <font>
      <sz val="20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" fontId="0" fillId="0" borderId="0" xfId="0" applyNumberFormat="1" applyFill="1" applyAlignment="1" applyProtection="1">
      <alignment/>
      <protection locked="0"/>
    </xf>
    <xf numFmtId="175" fontId="0" fillId="0" borderId="0" xfId="0" applyNumberForma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 locked="0"/>
    </xf>
    <xf numFmtId="175" fontId="12" fillId="0" borderId="0" xfId="0" applyNumberFormat="1" applyFont="1" applyFill="1" applyAlignment="1" applyProtection="1">
      <alignment/>
      <protection hidden="1" locked="0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2" fontId="12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2" fontId="1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 locked="0"/>
    </xf>
    <xf numFmtId="1" fontId="12" fillId="0" borderId="0" xfId="0" applyNumberFormat="1" applyFont="1" applyFill="1" applyAlignment="1" applyProtection="1">
      <alignment horizontal="center"/>
      <protection hidden="1"/>
    </xf>
    <xf numFmtId="1" fontId="12" fillId="0" borderId="0" xfId="0" applyNumberFormat="1" applyFont="1" applyFill="1" applyAlignment="1" applyProtection="1">
      <alignment horizontal="center"/>
      <protection/>
    </xf>
    <xf numFmtId="170" fontId="12" fillId="0" borderId="0" xfId="0" applyNumberFormat="1" applyFont="1" applyFill="1" applyAlignment="1" applyProtection="1">
      <alignment/>
      <protection locked="0"/>
    </xf>
    <xf numFmtId="1" fontId="12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 hidden="1" locked="0"/>
    </xf>
    <xf numFmtId="170" fontId="12" fillId="0" borderId="0" xfId="0" applyNumberFormat="1" applyFont="1" applyFill="1" applyAlignment="1" applyProtection="1">
      <alignment/>
      <protection hidden="1" locked="0"/>
    </xf>
    <xf numFmtId="175" fontId="12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 locked="0"/>
    </xf>
    <xf numFmtId="175" fontId="11" fillId="0" borderId="0" xfId="0" applyNumberFormat="1" applyFont="1" applyFill="1" applyAlignment="1" applyProtection="1">
      <alignment/>
      <protection hidden="1" locked="0"/>
    </xf>
    <xf numFmtId="0" fontId="9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189" fontId="0" fillId="0" borderId="0" xfId="0" applyNumberFormat="1" applyFill="1" applyAlignment="1" applyProtection="1">
      <alignment horizontal="center"/>
      <protection/>
    </xf>
    <xf numFmtId="189" fontId="0" fillId="0" borderId="0" xfId="17" applyNumberForma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 locked="0"/>
    </xf>
    <xf numFmtId="10" fontId="4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175" fontId="10" fillId="0" borderId="0" xfId="0" applyNumberFormat="1" applyFont="1" applyFill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/>
    </xf>
    <xf numFmtId="172" fontId="6" fillId="0" borderId="0" xfId="19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/>
    </xf>
    <xf numFmtId="10" fontId="6" fillId="0" borderId="0" xfId="19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 locked="0"/>
    </xf>
    <xf numFmtId="1" fontId="13" fillId="0" borderId="0" xfId="0" applyNumberFormat="1" applyFont="1" applyFill="1" applyAlignment="1" applyProtection="1">
      <alignment horizontal="center"/>
      <protection locked="0"/>
    </xf>
    <xf numFmtId="44" fontId="13" fillId="0" borderId="0" xfId="17" applyFont="1" applyFill="1" applyAlignment="1" applyProtection="1">
      <alignment horizontal="center"/>
      <protection locked="0"/>
    </xf>
    <xf numFmtId="189" fontId="13" fillId="0" borderId="0" xfId="0" applyNumberFormat="1" applyFont="1" applyFill="1" applyAlignment="1" applyProtection="1">
      <alignment horizontal="center"/>
      <protection locked="0"/>
    </xf>
    <xf numFmtId="3" fontId="13" fillId="0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0" xfId="0" applyFont="1" applyFill="1" applyAlignment="1" applyProtection="1">
      <alignment horizontal="center"/>
      <protection locked="0"/>
    </xf>
    <xf numFmtId="189" fontId="8" fillId="0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2" fontId="12" fillId="0" borderId="1" xfId="0" applyNumberFormat="1" applyFont="1" applyFill="1" applyBorder="1" applyAlignment="1" applyProtection="1">
      <alignment horizontal="center"/>
      <protection/>
    </xf>
    <xf numFmtId="2" fontId="12" fillId="0" borderId="6" xfId="0" applyNumberFormat="1" applyFont="1" applyFill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75" fontId="0" fillId="0" borderId="0" xfId="0" applyNumberFormat="1" applyFill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7" xfId="0" applyFont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10" fontId="4" fillId="4" borderId="8" xfId="0" applyNumberFormat="1" applyFont="1" applyFill="1" applyBorder="1" applyAlignment="1">
      <alignment horizontal="center"/>
    </xf>
    <xf numFmtId="44" fontId="4" fillId="4" borderId="8" xfId="17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62.57421875" style="0" customWidth="1"/>
    <col min="3" max="3" width="2.00390625" style="0" customWidth="1"/>
    <col min="4" max="4" width="3.00390625" style="0" customWidth="1"/>
    <col min="5" max="5" width="8.140625" style="0" customWidth="1"/>
    <col min="6" max="6" width="10.8515625" style="0" customWidth="1"/>
    <col min="7" max="8" width="10.140625" style="0" customWidth="1"/>
    <col min="9" max="9" width="10.28125" style="0" customWidth="1"/>
    <col min="10" max="10" width="9.8515625" style="0" customWidth="1"/>
  </cols>
  <sheetData>
    <row r="1" spans="1:12" ht="21.75" customHeight="1">
      <c r="A1" s="88" t="s">
        <v>7</v>
      </c>
      <c r="B1" s="88"/>
      <c r="D1" s="1"/>
      <c r="E1" s="88" t="s">
        <v>8</v>
      </c>
      <c r="F1" s="88"/>
      <c r="G1" s="88"/>
      <c r="H1" s="88"/>
      <c r="I1" s="88"/>
      <c r="J1" s="88"/>
      <c r="K1" s="88"/>
      <c r="L1" s="88"/>
    </row>
    <row r="2" ht="12.75">
      <c r="D2" s="1"/>
    </row>
    <row r="3" spans="1:5" ht="12.75">
      <c r="A3" t="s">
        <v>57</v>
      </c>
      <c r="D3" s="1">
        <v>1</v>
      </c>
      <c r="E3" t="s">
        <v>17</v>
      </c>
    </row>
    <row r="4" spans="2:6" ht="12.75">
      <c r="B4" t="s">
        <v>58</v>
      </c>
      <c r="D4" s="1"/>
      <c r="F4" t="s">
        <v>30</v>
      </c>
    </row>
    <row r="5" spans="2:6" ht="12.75">
      <c r="B5" t="s">
        <v>59</v>
      </c>
      <c r="F5" t="s">
        <v>13</v>
      </c>
    </row>
    <row r="6" ht="12.75">
      <c r="F6" t="s">
        <v>64</v>
      </c>
    </row>
    <row r="7" spans="1:6" ht="12.75">
      <c r="A7" t="s">
        <v>29</v>
      </c>
      <c r="F7" t="s">
        <v>60</v>
      </c>
    </row>
    <row r="8" spans="2:7" ht="12.75">
      <c r="B8" t="s">
        <v>61</v>
      </c>
      <c r="D8" s="1"/>
      <c r="G8" t="s">
        <v>65</v>
      </c>
    </row>
    <row r="9" spans="2:7" ht="12.75">
      <c r="B9" t="s">
        <v>75</v>
      </c>
      <c r="D9" s="1"/>
      <c r="G9" t="s">
        <v>66</v>
      </c>
    </row>
    <row r="10" spans="2:16" ht="12.75">
      <c r="B10" t="s">
        <v>76</v>
      </c>
      <c r="D10" s="1"/>
      <c r="G10" t="s">
        <v>67</v>
      </c>
      <c r="P10" s="1"/>
    </row>
    <row r="11" spans="2:16" ht="12.75">
      <c r="B11" t="s">
        <v>62</v>
      </c>
      <c r="D11" s="1"/>
      <c r="P11" s="1"/>
    </row>
    <row r="12" spans="2:16" ht="12.75">
      <c r="B12" t="s">
        <v>60</v>
      </c>
      <c r="D12" s="1">
        <v>2</v>
      </c>
      <c r="E12" t="s">
        <v>68</v>
      </c>
      <c r="P12" s="1"/>
    </row>
    <row r="13" spans="4:6" ht="12.75">
      <c r="D13" s="1"/>
      <c r="F13" t="s">
        <v>6</v>
      </c>
    </row>
    <row r="14" spans="1:6" ht="12.75">
      <c r="A14" t="s">
        <v>63</v>
      </c>
      <c r="D14" s="1"/>
      <c r="F14" t="s">
        <v>20</v>
      </c>
    </row>
    <row r="15" spans="4:6" ht="12.75">
      <c r="D15" s="1"/>
      <c r="F15" t="s">
        <v>18</v>
      </c>
    </row>
    <row r="16" spans="4:6" ht="12.75">
      <c r="D16" s="1"/>
      <c r="F16" t="s">
        <v>19</v>
      </c>
    </row>
    <row r="17" spans="4:6" ht="12.75">
      <c r="D17" s="1"/>
      <c r="F17" t="s">
        <v>27</v>
      </c>
    </row>
    <row r="18" spans="4:6" ht="12.75">
      <c r="D18" s="1"/>
      <c r="F18" t="s">
        <v>28</v>
      </c>
    </row>
    <row r="19" ht="12.75">
      <c r="D19" s="1"/>
    </row>
    <row r="20" ht="12.75">
      <c r="D20" s="1"/>
    </row>
    <row r="21" ht="12.75">
      <c r="D21" s="1"/>
    </row>
    <row r="23" spans="7:8" ht="12.75">
      <c r="G23" s="2"/>
      <c r="H23" s="19"/>
    </row>
    <row r="24" ht="17.25" customHeight="1"/>
    <row r="27" ht="15" customHeight="1"/>
    <row r="29" ht="27" customHeight="1"/>
    <row r="30" spans="1:2" ht="14.25" customHeight="1">
      <c r="A30" s="3"/>
      <c r="B30" s="3"/>
    </row>
    <row r="31" ht="12.75" customHeight="1"/>
    <row r="33" ht="17.25" customHeight="1"/>
    <row r="35" ht="27" customHeight="1"/>
    <row r="36" spans="1:2" ht="12.75">
      <c r="A36" s="3"/>
      <c r="B36" s="3"/>
    </row>
  </sheetData>
  <mergeCells count="2">
    <mergeCell ref="A1:B1"/>
    <mergeCell ref="E1:L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="125" zoomScaleNormal="125" workbookViewId="0" topLeftCell="A1">
      <selection activeCell="C4" sqref="C4"/>
    </sheetView>
  </sheetViews>
  <sheetFormatPr defaultColWidth="9.140625" defaultRowHeight="12.75"/>
  <cols>
    <col min="1" max="1" width="7.140625" style="0" customWidth="1"/>
    <col min="2" max="2" width="67.57421875" style="0" customWidth="1"/>
    <col min="3" max="3" width="12.8515625" style="1" customWidth="1"/>
    <col min="4" max="4" width="6.28125" style="0" customWidth="1"/>
  </cols>
  <sheetData>
    <row r="1" spans="1:4" ht="13.5" thickBot="1">
      <c r="A1" s="24"/>
      <c r="B1" s="24"/>
      <c r="C1" s="25"/>
      <c r="D1" s="24"/>
    </row>
    <row r="2" spans="1:4" ht="22.5" customHeight="1" thickTop="1">
      <c r="A2" s="24"/>
      <c r="B2" s="89" t="s">
        <v>26</v>
      </c>
      <c r="C2" s="90"/>
      <c r="D2" s="24"/>
    </row>
    <row r="3" spans="1:4" ht="21" customHeight="1" thickBot="1">
      <c r="A3" s="24"/>
      <c r="B3" s="91" t="s">
        <v>51</v>
      </c>
      <c r="C3" s="92"/>
      <c r="D3" s="24"/>
    </row>
    <row r="4" spans="1:4" ht="20.25" customHeight="1" thickTop="1">
      <c r="A4" s="24"/>
      <c r="B4" s="106" t="s">
        <v>22</v>
      </c>
      <c r="C4" s="107">
        <v>5</v>
      </c>
      <c r="D4" s="24"/>
    </row>
    <row r="5" spans="1:4" ht="20.25" customHeight="1">
      <c r="A5" s="24"/>
      <c r="B5" s="108" t="s">
        <v>21</v>
      </c>
      <c r="C5" s="109">
        <v>10</v>
      </c>
      <c r="D5" s="24"/>
    </row>
    <row r="6" spans="1:4" ht="20.25" customHeight="1">
      <c r="A6" s="24"/>
      <c r="B6" s="108" t="s">
        <v>23</v>
      </c>
      <c r="C6" s="109">
        <v>15</v>
      </c>
      <c r="D6" s="24"/>
    </row>
    <row r="7" spans="1:4" ht="20.25" customHeight="1">
      <c r="A7" s="24"/>
      <c r="B7" s="108" t="s">
        <v>24</v>
      </c>
      <c r="C7" s="109">
        <v>20</v>
      </c>
      <c r="D7" s="24"/>
    </row>
    <row r="8" spans="1:4" ht="20.25" customHeight="1">
      <c r="A8" s="24"/>
      <c r="B8" s="108" t="s">
        <v>25</v>
      </c>
      <c r="C8" s="109">
        <v>25</v>
      </c>
      <c r="D8" s="24"/>
    </row>
    <row r="9" spans="1:4" ht="18">
      <c r="A9" s="24"/>
      <c r="B9" s="108" t="s">
        <v>14</v>
      </c>
      <c r="C9" s="110">
        <v>0.07</v>
      </c>
      <c r="D9" s="24"/>
    </row>
    <row r="10" spans="1:4" ht="18">
      <c r="A10" s="24"/>
      <c r="B10" s="108" t="s">
        <v>15</v>
      </c>
      <c r="C10" s="109">
        <v>2.33</v>
      </c>
      <c r="D10" s="24"/>
    </row>
    <row r="11" spans="1:4" ht="18">
      <c r="A11" s="24"/>
      <c r="B11" s="108" t="s">
        <v>16</v>
      </c>
      <c r="C11" s="109">
        <v>1.5</v>
      </c>
      <c r="D11" s="24"/>
    </row>
    <row r="12" spans="1:4" ht="18">
      <c r="A12" s="24"/>
      <c r="B12" s="108" t="s">
        <v>50</v>
      </c>
      <c r="C12" s="111">
        <v>5</v>
      </c>
      <c r="D12" s="24"/>
    </row>
    <row r="13" spans="1:4" ht="12.75">
      <c r="A13" s="24"/>
      <c r="B13" s="24"/>
      <c r="C13" s="25"/>
      <c r="D13" s="24"/>
    </row>
  </sheetData>
  <sheetProtection scenarios="1"/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1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26.00390625" style="4" customWidth="1"/>
    <col min="2" max="2" width="27.140625" style="5" customWidth="1"/>
    <col min="3" max="3" width="13.421875" style="5" customWidth="1"/>
    <col min="4" max="4" width="18.140625" style="5" customWidth="1"/>
    <col min="5" max="5" width="11.57421875" style="5" customWidth="1"/>
    <col min="6" max="6" width="17.28125" style="5" customWidth="1"/>
    <col min="7" max="7" width="12.7109375" style="5" customWidth="1"/>
    <col min="8" max="8" width="21.140625" style="5" customWidth="1"/>
    <col min="9" max="9" width="17.28125" style="5" customWidth="1"/>
    <col min="10" max="10" width="8.57421875" style="5" customWidth="1"/>
    <col min="11" max="11" width="17.57421875" style="5" customWidth="1"/>
    <col min="12" max="12" width="8.00390625" style="5" customWidth="1"/>
    <col min="13" max="13" width="12.00390625" style="5" customWidth="1"/>
    <col min="14" max="14" width="11.421875" style="5" customWidth="1"/>
    <col min="15" max="15" width="9.140625" style="5" customWidth="1"/>
    <col min="16" max="16" width="11.8515625" style="5" customWidth="1"/>
    <col min="17" max="17" width="8.421875" style="5" customWidth="1"/>
    <col min="18" max="18" width="11.421875" style="5" customWidth="1"/>
    <col min="19" max="16384" width="9.140625" style="5" customWidth="1"/>
  </cols>
  <sheetData>
    <row r="1" spans="1:19" ht="35.25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63"/>
      <c r="K1" s="63"/>
      <c r="L1" s="20"/>
      <c r="M1" s="20"/>
      <c r="N1" s="20"/>
      <c r="O1" s="20"/>
      <c r="P1" s="20"/>
      <c r="Q1" s="20"/>
      <c r="R1" s="20"/>
      <c r="S1" s="20"/>
    </row>
    <row r="2" spans="1:19" s="15" customFormat="1" ht="18" customHeight="1" thickBot="1">
      <c r="A2" s="32"/>
      <c r="B2" s="33"/>
      <c r="C2" s="33"/>
      <c r="D2" s="33"/>
      <c r="E2" s="33"/>
      <c r="F2" s="33"/>
      <c r="G2" s="33"/>
      <c r="H2" s="33"/>
      <c r="I2" s="33"/>
      <c r="J2" s="63"/>
      <c r="K2" s="63"/>
      <c r="L2" s="20"/>
      <c r="M2" s="105" t="s">
        <v>31</v>
      </c>
      <c r="N2" s="105"/>
      <c r="O2" s="105"/>
      <c r="P2" s="105"/>
      <c r="Q2" s="105"/>
      <c r="R2" s="105"/>
      <c r="S2" s="7"/>
    </row>
    <row r="3" spans="1:19" s="15" customFormat="1" ht="24.75" customHeight="1" thickTop="1">
      <c r="A3" s="32"/>
      <c r="B3" s="33"/>
      <c r="C3" s="33"/>
      <c r="D3" s="33"/>
      <c r="E3" s="33"/>
      <c r="F3" s="83" t="s">
        <v>70</v>
      </c>
      <c r="G3" s="33"/>
      <c r="H3" s="87">
        <f>I57</f>
        <v>86210</v>
      </c>
      <c r="I3" s="33" t="s">
        <v>9</v>
      </c>
      <c r="J3" s="63"/>
      <c r="K3" s="63"/>
      <c r="L3" s="20"/>
      <c r="M3" s="23" t="s">
        <v>10</v>
      </c>
      <c r="N3" s="102">
        <v>10</v>
      </c>
      <c r="O3" s="102">
        <v>8</v>
      </c>
      <c r="P3" s="102">
        <v>6</v>
      </c>
      <c r="Q3" s="102">
        <v>5</v>
      </c>
      <c r="R3" s="102">
        <v>4</v>
      </c>
      <c r="S3" s="7"/>
    </row>
    <row r="4" spans="1:19" s="15" customFormat="1" ht="24.75" customHeight="1" thickBot="1">
      <c r="A4" s="32"/>
      <c r="B4" s="33"/>
      <c r="C4" s="33"/>
      <c r="E4" s="33"/>
      <c r="F4" s="83" t="s">
        <v>69</v>
      </c>
      <c r="G4" s="33"/>
      <c r="H4" s="87">
        <f>I42</f>
        <v>55500</v>
      </c>
      <c r="I4" s="33" t="s">
        <v>9</v>
      </c>
      <c r="J4" s="63"/>
      <c r="K4" s="63"/>
      <c r="L4" s="20"/>
      <c r="M4" s="8" t="s">
        <v>11</v>
      </c>
      <c r="N4" s="103"/>
      <c r="O4" s="103"/>
      <c r="P4" s="103"/>
      <c r="Q4" s="103"/>
      <c r="R4" s="103"/>
      <c r="S4" s="7"/>
    </row>
    <row r="5" spans="1:19" s="15" customFormat="1" ht="24.75" customHeight="1" thickTop="1">
      <c r="A5" s="32"/>
      <c r="B5" s="33"/>
      <c r="C5" s="33"/>
      <c r="D5" s="33"/>
      <c r="E5" s="33"/>
      <c r="F5" s="83" t="s">
        <v>53</v>
      </c>
      <c r="G5" s="33"/>
      <c r="H5" s="87">
        <f>I28</f>
        <v>19191.849315068495</v>
      </c>
      <c r="I5" s="33" t="s">
        <v>9</v>
      </c>
      <c r="J5" s="63"/>
      <c r="K5" s="63"/>
      <c r="L5" s="20"/>
      <c r="M5" s="22" t="s">
        <v>4</v>
      </c>
      <c r="N5" s="98">
        <f>(N3-(2/3))</f>
        <v>9.333333333333334</v>
      </c>
      <c r="O5" s="98">
        <f>(O3-(2/3))</f>
        <v>7.333333333333333</v>
      </c>
      <c r="P5" s="98">
        <f>(P3-(2/3))</f>
        <v>5.333333333333333</v>
      </c>
      <c r="Q5" s="98">
        <f>(Q3-(2/3))</f>
        <v>4.333333333333333</v>
      </c>
      <c r="R5" s="98">
        <f>(R3-(2/3))</f>
        <v>3.3333333333333335</v>
      </c>
      <c r="S5" s="7"/>
    </row>
    <row r="6" spans="1:19" s="15" customFormat="1" ht="24.75" customHeight="1" thickBot="1">
      <c r="A6" s="32"/>
      <c r="B6" s="33"/>
      <c r="C6" s="33"/>
      <c r="D6" s="33"/>
      <c r="E6" s="33"/>
      <c r="F6" s="83" t="s">
        <v>50</v>
      </c>
      <c r="G6" s="33"/>
      <c r="H6" s="85">
        <f>'Input Values'!C12</f>
        <v>5</v>
      </c>
      <c r="I6" s="33"/>
      <c r="J6" s="63"/>
      <c r="K6" s="63"/>
      <c r="L6" s="20"/>
      <c r="M6" s="10" t="s">
        <v>11</v>
      </c>
      <c r="N6" s="99"/>
      <c r="O6" s="99"/>
      <c r="P6" s="99"/>
      <c r="Q6" s="99"/>
      <c r="R6" s="99"/>
      <c r="S6" s="7"/>
    </row>
    <row r="7" spans="1:19" s="15" customFormat="1" ht="24.75" customHeight="1" thickTop="1">
      <c r="A7" s="32"/>
      <c r="B7" s="33"/>
      <c r="C7" s="33"/>
      <c r="D7" s="33"/>
      <c r="E7" s="33"/>
      <c r="F7" s="83"/>
      <c r="G7" s="33"/>
      <c r="H7" s="84"/>
      <c r="I7" s="33"/>
      <c r="J7" s="63"/>
      <c r="K7" s="63"/>
      <c r="L7" s="20"/>
      <c r="M7" s="21" t="s">
        <v>0</v>
      </c>
      <c r="N7" s="98">
        <f>'Input Values'!$C$11</f>
        <v>1.5</v>
      </c>
      <c r="O7" s="98">
        <f>'Input Values'!$C$11</f>
        <v>1.5</v>
      </c>
      <c r="P7" s="98">
        <f>'Input Values'!$C$11</f>
        <v>1.5</v>
      </c>
      <c r="Q7" s="98">
        <f>'Input Values'!$C$11</f>
        <v>1.5</v>
      </c>
      <c r="R7" s="98">
        <f>'Input Values'!$C$11</f>
        <v>1.5</v>
      </c>
      <c r="S7" s="7"/>
    </row>
    <row r="8" spans="1:19" s="15" customFormat="1" ht="24.75" customHeight="1" thickBot="1">
      <c r="A8" s="32"/>
      <c r="H8" s="83" t="s">
        <v>71</v>
      </c>
      <c r="I8" s="33"/>
      <c r="J8" s="63"/>
      <c r="K8" s="63"/>
      <c r="L8" s="20"/>
      <c r="M8" s="23" t="s">
        <v>1</v>
      </c>
      <c r="N8" s="99"/>
      <c r="O8" s="99"/>
      <c r="P8" s="99"/>
      <c r="Q8" s="99"/>
      <c r="R8" s="99"/>
      <c r="S8" s="7"/>
    </row>
    <row r="9" spans="1:19" s="15" customFormat="1" ht="24.75" customHeight="1" thickTop="1">
      <c r="A9" s="32"/>
      <c r="F9" s="83" t="s">
        <v>74</v>
      </c>
      <c r="G9" s="33"/>
      <c r="H9" s="87">
        <f>H4-H5</f>
        <v>36308.150684931505</v>
      </c>
      <c r="I9" s="33" t="s">
        <v>9</v>
      </c>
      <c r="J9" s="63"/>
      <c r="K9" s="63"/>
      <c r="L9" s="20"/>
      <c r="M9" s="21" t="s">
        <v>0</v>
      </c>
      <c r="N9" s="98">
        <f>'Input Values'!$C$10</f>
        <v>2.33</v>
      </c>
      <c r="O9" s="98">
        <f>'Input Values'!$C$10</f>
        <v>2.33</v>
      </c>
      <c r="P9" s="98">
        <f>'Input Values'!$C$10</f>
        <v>2.33</v>
      </c>
      <c r="Q9" s="98">
        <f>'Input Values'!$C$10</f>
        <v>2.33</v>
      </c>
      <c r="R9" s="98">
        <f>'Input Values'!$C$10</f>
        <v>2.33</v>
      </c>
      <c r="S9" s="7"/>
    </row>
    <row r="10" spans="1:19" s="15" customFormat="1" ht="24.75" customHeight="1" thickBot="1">
      <c r="A10" s="32"/>
      <c r="B10" s="33"/>
      <c r="C10" s="33"/>
      <c r="D10" s="33"/>
      <c r="E10" s="33"/>
      <c r="F10" s="83" t="s">
        <v>56</v>
      </c>
      <c r="G10" s="94">
        <f>H6*H9</f>
        <v>181540.7534246575</v>
      </c>
      <c r="H10" s="94"/>
      <c r="I10" s="33"/>
      <c r="J10" s="63"/>
      <c r="K10" s="63"/>
      <c r="L10" s="20"/>
      <c r="M10" s="8" t="s">
        <v>2</v>
      </c>
      <c r="N10" s="99"/>
      <c r="O10" s="99"/>
      <c r="P10" s="99"/>
      <c r="Q10" s="99"/>
      <c r="R10" s="99"/>
      <c r="S10" s="7"/>
    </row>
    <row r="11" spans="9:19" s="15" customFormat="1" ht="24.75" customHeight="1" thickTop="1">
      <c r="I11" s="33"/>
      <c r="K11" s="63"/>
      <c r="L11" s="20"/>
      <c r="M11" s="21" t="s">
        <v>9</v>
      </c>
      <c r="N11" s="98">
        <f>N5*50</f>
        <v>466.6666666666667</v>
      </c>
      <c r="O11" s="98">
        <f>O5*50</f>
        <v>366.66666666666663</v>
      </c>
      <c r="P11" s="98">
        <f>P5*50</f>
        <v>266.66666666666663</v>
      </c>
      <c r="Q11" s="98">
        <f>Q5*50</f>
        <v>216.66666666666666</v>
      </c>
      <c r="R11" s="98">
        <f>R5*50</f>
        <v>166.66666666666669</v>
      </c>
      <c r="S11" s="7"/>
    </row>
    <row r="12" spans="9:19" s="15" customFormat="1" ht="24.75" customHeight="1" thickBot="1">
      <c r="I12" s="33"/>
      <c r="J12" s="63"/>
      <c r="K12" s="63"/>
      <c r="L12" s="20"/>
      <c r="M12" s="8" t="s">
        <v>12</v>
      </c>
      <c r="N12" s="99"/>
      <c r="O12" s="99"/>
      <c r="P12" s="99"/>
      <c r="Q12" s="99"/>
      <c r="R12" s="99"/>
      <c r="S12" s="7"/>
    </row>
    <row r="13" spans="1:19" s="15" customFormat="1" ht="24.75" customHeight="1" thickTop="1">
      <c r="A13" s="32"/>
      <c r="B13" s="33"/>
      <c r="C13" s="33"/>
      <c r="D13" s="33"/>
      <c r="E13" s="33"/>
      <c r="F13" s="83"/>
      <c r="G13" s="86"/>
      <c r="H13" s="83" t="s">
        <v>72</v>
      </c>
      <c r="I13" s="38"/>
      <c r="J13" s="38"/>
      <c r="K13" s="38"/>
      <c r="L13" s="20"/>
      <c r="M13" s="21" t="s">
        <v>3</v>
      </c>
      <c r="N13" s="100">
        <f>N5*N7*100</f>
        <v>1400</v>
      </c>
      <c r="O13" s="100">
        <f>O5*O7*100</f>
        <v>1100</v>
      </c>
      <c r="P13" s="100">
        <f>P5*P7*100</f>
        <v>800</v>
      </c>
      <c r="Q13" s="100">
        <f>Q5*Q7*100</f>
        <v>650</v>
      </c>
      <c r="R13" s="100">
        <f>R5*R7*100</f>
        <v>500</v>
      </c>
      <c r="S13" s="7"/>
    </row>
    <row r="14" spans="1:19" s="15" customFormat="1" ht="24.75" customHeight="1" thickBot="1">
      <c r="A14" s="32"/>
      <c r="F14" s="83" t="s">
        <v>74</v>
      </c>
      <c r="G14" s="83"/>
      <c r="H14" s="87">
        <f>H3-H5</f>
        <v>67018.1506849315</v>
      </c>
      <c r="I14" s="33" t="s">
        <v>9</v>
      </c>
      <c r="K14" s="83"/>
      <c r="L14" s="20"/>
      <c r="M14" s="23" t="s">
        <v>4</v>
      </c>
      <c r="N14" s="101"/>
      <c r="O14" s="101"/>
      <c r="P14" s="101"/>
      <c r="Q14" s="101"/>
      <c r="R14" s="101"/>
      <c r="S14" s="7"/>
    </row>
    <row r="15" spans="1:19" s="15" customFormat="1" ht="24.75" customHeight="1" thickTop="1">
      <c r="A15" s="32"/>
      <c r="B15" s="33"/>
      <c r="C15" s="33"/>
      <c r="D15" s="33"/>
      <c r="E15" s="33"/>
      <c r="F15" s="83" t="s">
        <v>56</v>
      </c>
      <c r="G15" s="94">
        <f>H14*H6</f>
        <v>335090.7534246575</v>
      </c>
      <c r="H15" s="94"/>
      <c r="I15" s="33"/>
      <c r="J15" s="63"/>
      <c r="K15" s="63"/>
      <c r="L15" s="20"/>
      <c r="M15" s="21" t="s">
        <v>5</v>
      </c>
      <c r="N15" s="96">
        <f>N5*N9*100</f>
        <v>2174.666666666667</v>
      </c>
      <c r="O15" s="96">
        <f>O5*O9*100</f>
        <v>1708.6666666666665</v>
      </c>
      <c r="P15" s="96">
        <f>P5*P9*100</f>
        <v>1242.6666666666665</v>
      </c>
      <c r="Q15" s="96">
        <f>Q5*Q9*100</f>
        <v>1009.6666666666666</v>
      </c>
      <c r="R15" s="96">
        <f>R5*R9*100</f>
        <v>776.6666666666667</v>
      </c>
      <c r="S15" s="7"/>
    </row>
    <row r="16" spans="1:19" s="15" customFormat="1" ht="24.75" customHeight="1">
      <c r="A16" s="32"/>
      <c r="B16" s="33"/>
      <c r="C16" s="33"/>
      <c r="D16" s="33"/>
      <c r="E16" s="33"/>
      <c r="F16" s="33"/>
      <c r="G16" s="33"/>
      <c r="H16" s="33"/>
      <c r="I16" s="33"/>
      <c r="J16" s="63"/>
      <c r="K16" s="63"/>
      <c r="L16" s="20"/>
      <c r="M16" s="8" t="s">
        <v>4</v>
      </c>
      <c r="N16" s="97"/>
      <c r="O16" s="97"/>
      <c r="P16" s="97"/>
      <c r="Q16" s="97"/>
      <c r="R16" s="97"/>
      <c r="S16" s="7"/>
    </row>
    <row r="17" spans="1:19" s="15" customFormat="1" ht="24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63"/>
      <c r="L17" s="20"/>
      <c r="M17" s="20"/>
      <c r="N17" s="20"/>
      <c r="O17" s="20"/>
      <c r="P17" s="7"/>
      <c r="Q17" s="7"/>
      <c r="R17" s="7"/>
      <c r="S17" s="7"/>
    </row>
    <row r="18" spans="1:19" s="15" customFormat="1" ht="25.5" customHeight="1">
      <c r="A18" s="20"/>
      <c r="B18" s="93" t="s">
        <v>52</v>
      </c>
      <c r="C18" s="93"/>
      <c r="D18" s="93"/>
      <c r="E18" s="93"/>
      <c r="F18" s="93"/>
      <c r="G18" s="93"/>
      <c r="H18" s="93"/>
      <c r="I18" s="93"/>
      <c r="J18" s="20"/>
      <c r="K18" s="63"/>
      <c r="L18" s="20"/>
      <c r="M18" s="18"/>
      <c r="N18" s="28" t="s">
        <v>38</v>
      </c>
      <c r="O18" s="38"/>
      <c r="P18" s="18"/>
      <c r="R18" s="18"/>
      <c r="S18" s="7"/>
    </row>
    <row r="19" spans="1:19" s="34" customFormat="1" ht="24" customHeight="1">
      <c r="A19" s="20"/>
      <c r="B19" s="63"/>
      <c r="C19" s="63"/>
      <c r="D19" s="63"/>
      <c r="E19" s="63"/>
      <c r="F19" s="63"/>
      <c r="G19" s="63"/>
      <c r="H19" s="63"/>
      <c r="I19" s="63"/>
      <c r="J19" s="20"/>
      <c r="K19" s="33"/>
      <c r="L19" s="20"/>
      <c r="M19" s="18"/>
      <c r="N19" s="28" t="s">
        <v>39</v>
      </c>
      <c r="O19" s="38"/>
      <c r="P19" s="18"/>
      <c r="Q19" s="15"/>
      <c r="R19" s="18"/>
      <c r="S19" s="7"/>
    </row>
    <row r="20" spans="1:19" ht="25.5">
      <c r="A20" s="20"/>
      <c r="B20" s="63"/>
      <c r="C20" s="63"/>
      <c r="D20" s="93" t="s">
        <v>47</v>
      </c>
      <c r="E20" s="93"/>
      <c r="F20" s="93"/>
      <c r="G20" s="93"/>
      <c r="H20" s="93"/>
      <c r="I20" s="33" t="s">
        <v>48</v>
      </c>
      <c r="J20" s="20"/>
      <c r="K20" s="8"/>
      <c r="L20" s="20"/>
      <c r="M20" s="18"/>
      <c r="N20" s="38" t="s">
        <v>40</v>
      </c>
      <c r="O20" s="62">
        <f>E28</f>
        <v>0.07</v>
      </c>
      <c r="P20" s="18"/>
      <c r="Q20" s="15"/>
      <c r="R20" s="18"/>
      <c r="S20" s="7"/>
    </row>
    <row r="21" spans="1:19" ht="21.75" customHeight="1">
      <c r="A21" s="20"/>
      <c r="B21" s="66"/>
      <c r="C21" s="67"/>
      <c r="D21" s="67" t="s">
        <v>34</v>
      </c>
      <c r="E21" s="67" t="s">
        <v>35</v>
      </c>
      <c r="F21" s="67" t="s">
        <v>46</v>
      </c>
      <c r="G21" s="67" t="s">
        <v>36</v>
      </c>
      <c r="H21" s="67" t="s">
        <v>37</v>
      </c>
      <c r="I21" s="68"/>
      <c r="J21" s="20"/>
      <c r="K21" s="18"/>
      <c r="L21" s="20"/>
      <c r="M21" s="18"/>
      <c r="N21" s="6" t="s">
        <v>45</v>
      </c>
      <c r="O21" s="61">
        <f>365*24</f>
        <v>8760</v>
      </c>
      <c r="P21" s="37"/>
      <c r="Q21" s="65"/>
      <c r="R21" s="18"/>
      <c r="S21" s="7"/>
    </row>
    <row r="22" spans="1:19" ht="21.75" customHeight="1">
      <c r="A22" s="20"/>
      <c r="B22" s="69" t="s">
        <v>22</v>
      </c>
      <c r="C22" s="70">
        <f>'Input Values'!C4</f>
        <v>5</v>
      </c>
      <c r="D22" s="71">
        <f>O$24/O$21</f>
        <v>0.0186986301369863</v>
      </c>
      <c r="E22" s="68">
        <f>N13</f>
        <v>1400</v>
      </c>
      <c r="F22" s="72">
        <f>1-D22</f>
        <v>0.9813013698630138</v>
      </c>
      <c r="G22" s="73">
        <f>N11</f>
        <v>466.6666666666667</v>
      </c>
      <c r="H22" s="68">
        <f>(D22*E22)+(F22*G22)</f>
        <v>484.1187214611873</v>
      </c>
      <c r="I22" s="81">
        <f>H22*C22</f>
        <v>2420.5936073059365</v>
      </c>
      <c r="J22" s="20"/>
      <c r="K22" s="8"/>
      <c r="L22" s="20"/>
      <c r="M22" s="18"/>
      <c r="N22" s="38" t="s">
        <v>41</v>
      </c>
      <c r="O22" s="61">
        <f>52*5*9</f>
        <v>2340</v>
      </c>
      <c r="P22" s="40"/>
      <c r="Q22" s="37"/>
      <c r="R22" s="18"/>
      <c r="S22" s="7"/>
    </row>
    <row r="23" spans="1:19" ht="21.75" customHeight="1">
      <c r="A23" s="20"/>
      <c r="B23" s="75" t="s">
        <v>21</v>
      </c>
      <c r="C23" s="70">
        <f>'Input Values'!C5</f>
        <v>10</v>
      </c>
      <c r="D23" s="71">
        <f>O$24/O$21</f>
        <v>0.0186986301369863</v>
      </c>
      <c r="E23" s="68">
        <f>O13</f>
        <v>1100</v>
      </c>
      <c r="F23" s="72">
        <f>1-D23</f>
        <v>0.9813013698630138</v>
      </c>
      <c r="G23" s="73">
        <f>O11</f>
        <v>366.66666666666663</v>
      </c>
      <c r="H23" s="68">
        <f>(D23*E23)+(F23*G23)</f>
        <v>380.37899543378995</v>
      </c>
      <c r="I23" s="81">
        <f>H23*C23</f>
        <v>3803.7899543378994</v>
      </c>
      <c r="J23" s="20"/>
      <c r="K23" s="8"/>
      <c r="L23" s="20"/>
      <c r="M23" s="18"/>
      <c r="N23" s="38" t="s">
        <v>42</v>
      </c>
      <c r="O23" s="61">
        <f>(24*365)-O22</f>
        <v>6420</v>
      </c>
      <c r="P23" s="18"/>
      <c r="Q23" s="41"/>
      <c r="R23" s="18"/>
      <c r="S23" s="7"/>
    </row>
    <row r="24" spans="1:19" ht="21.75" customHeight="1">
      <c r="A24" s="20"/>
      <c r="B24" s="75" t="s">
        <v>23</v>
      </c>
      <c r="C24" s="70">
        <f>'Input Values'!C6</f>
        <v>15</v>
      </c>
      <c r="D24" s="71">
        <f>O$24/O$21</f>
        <v>0.0186986301369863</v>
      </c>
      <c r="E24" s="68">
        <f>P13</f>
        <v>800</v>
      </c>
      <c r="F24" s="72">
        <f>1-D24</f>
        <v>0.9813013698630138</v>
      </c>
      <c r="G24" s="73">
        <f>P11</f>
        <v>266.66666666666663</v>
      </c>
      <c r="H24" s="68">
        <f>(D24*E24)+(F24*G24)</f>
        <v>276.63926940639266</v>
      </c>
      <c r="I24" s="81">
        <f>H24*C24</f>
        <v>4149.58904109589</v>
      </c>
      <c r="J24" s="20"/>
      <c r="K24" s="8"/>
      <c r="L24" s="20"/>
      <c r="M24" s="18"/>
      <c r="N24" s="38" t="s">
        <v>43</v>
      </c>
      <c r="O24" s="61">
        <f>O20*O22</f>
        <v>163.8</v>
      </c>
      <c r="P24" s="15"/>
      <c r="Q24" s="18"/>
      <c r="R24" s="18"/>
      <c r="S24" s="7"/>
    </row>
    <row r="25" spans="1:19" ht="21.75" customHeight="1">
      <c r="A25" s="20"/>
      <c r="B25" s="75" t="s">
        <v>24</v>
      </c>
      <c r="C25" s="70">
        <f>'Input Values'!C7</f>
        <v>20</v>
      </c>
      <c r="D25" s="71">
        <f>O$24/O$21</f>
        <v>0.0186986301369863</v>
      </c>
      <c r="E25" s="68">
        <f>Q13</f>
        <v>650</v>
      </c>
      <c r="F25" s="72">
        <f>1-D25</f>
        <v>0.9813013698630138</v>
      </c>
      <c r="G25" s="73">
        <f>Q11</f>
        <v>216.66666666666666</v>
      </c>
      <c r="H25" s="68">
        <f>(D25*E25)+(F25*G25)</f>
        <v>224.76940639269407</v>
      </c>
      <c r="I25" s="81">
        <f>H25*C25</f>
        <v>4495.388127853881</v>
      </c>
      <c r="J25" s="20"/>
      <c r="K25" s="8"/>
      <c r="L25" s="20"/>
      <c r="M25" s="18"/>
      <c r="N25" s="38" t="s">
        <v>44</v>
      </c>
      <c r="O25" s="61">
        <f>O21-O24</f>
        <v>8596.2</v>
      </c>
      <c r="P25" s="15"/>
      <c r="Q25" s="15"/>
      <c r="R25" s="18"/>
      <c r="S25" s="7"/>
    </row>
    <row r="26" spans="1:19" ht="21.75" customHeight="1">
      <c r="A26" s="20"/>
      <c r="B26" s="75" t="s">
        <v>25</v>
      </c>
      <c r="C26" s="70">
        <f>'Input Values'!C8</f>
        <v>25</v>
      </c>
      <c r="D26" s="71">
        <f>O$24/O$21</f>
        <v>0.0186986301369863</v>
      </c>
      <c r="E26" s="68">
        <f>R13</f>
        <v>500</v>
      </c>
      <c r="F26" s="72">
        <f>1-D26</f>
        <v>0.9813013698630138</v>
      </c>
      <c r="G26" s="73">
        <f>R11</f>
        <v>166.66666666666669</v>
      </c>
      <c r="H26" s="68">
        <f>(D26*E26)+(F26*G26)</f>
        <v>172.89954337899547</v>
      </c>
      <c r="I26" s="81">
        <f>H26*C26</f>
        <v>4322.488584474887</v>
      </c>
      <c r="J26" s="20"/>
      <c r="K26" s="8"/>
      <c r="L26" s="20"/>
      <c r="M26" s="20"/>
      <c r="N26" s="20"/>
      <c r="O26" s="20"/>
      <c r="P26" s="20"/>
      <c r="Q26" s="20"/>
      <c r="R26" s="20"/>
      <c r="S26" s="7"/>
    </row>
    <row r="27" spans="1:21" ht="21.75" customHeight="1">
      <c r="A27" s="20"/>
      <c r="B27" s="76"/>
      <c r="C27" s="76"/>
      <c r="D27" s="71"/>
      <c r="E27" s="77"/>
      <c r="F27" s="77"/>
      <c r="G27" s="77"/>
      <c r="H27" s="77"/>
      <c r="I27" s="82"/>
      <c r="J27" s="20"/>
      <c r="K27" s="8"/>
      <c r="M27" s="64"/>
      <c r="N27" s="64"/>
      <c r="O27" s="64"/>
      <c r="Q27" s="64"/>
      <c r="R27" s="64"/>
      <c r="S27" s="15"/>
      <c r="U27" s="5" t="s">
        <v>32</v>
      </c>
    </row>
    <row r="28" spans="1:19" ht="21.75" customHeight="1">
      <c r="A28" s="20"/>
      <c r="D28" s="75" t="str">
        <f>'Input Values'!B9</f>
        <v>Observed Average Probability of Active Hood Use</v>
      </c>
      <c r="E28" s="78">
        <f>'Input Values'!C9</f>
        <v>0.07</v>
      </c>
      <c r="F28" s="79"/>
      <c r="G28" s="79"/>
      <c r="H28" s="80" t="s">
        <v>49</v>
      </c>
      <c r="I28" s="82">
        <f>SUM(I22:I27)</f>
        <v>19191.849315068495</v>
      </c>
      <c r="J28" s="20"/>
      <c r="K28" s="8"/>
      <c r="L28" s="18"/>
      <c r="M28" s="64"/>
      <c r="N28" s="64"/>
      <c r="O28" s="64"/>
      <c r="P28" s="64"/>
      <c r="Q28" s="64"/>
      <c r="R28" s="64"/>
      <c r="S28" s="15"/>
    </row>
    <row r="29" spans="1:19" ht="21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8"/>
      <c r="L29" s="18"/>
      <c r="Q29" s="64"/>
      <c r="R29" s="64"/>
      <c r="S29" s="15"/>
    </row>
    <row r="30" spans="10:19" ht="21.75" customHeight="1">
      <c r="J30" s="8"/>
      <c r="K30" s="8"/>
      <c r="L30" s="18"/>
      <c r="M30" s="27"/>
      <c r="N30" s="26"/>
      <c r="O30" s="15"/>
      <c r="P30" s="104"/>
      <c r="Q30" s="104"/>
      <c r="R30" s="104"/>
      <c r="S30" s="15"/>
    </row>
    <row r="31" spans="1:19" ht="21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8"/>
      <c r="L31" s="18"/>
      <c r="M31" s="16"/>
      <c r="N31" s="15"/>
      <c r="O31" s="64"/>
      <c r="P31" s="16"/>
      <c r="Q31" s="16"/>
      <c r="R31" s="16"/>
      <c r="S31" s="18"/>
    </row>
    <row r="32" spans="1:19" ht="21.75" customHeight="1">
      <c r="A32" s="20"/>
      <c r="B32" s="93" t="s">
        <v>54</v>
      </c>
      <c r="C32" s="93"/>
      <c r="D32" s="93"/>
      <c r="E32" s="93"/>
      <c r="F32" s="93"/>
      <c r="G32" s="93"/>
      <c r="H32" s="93"/>
      <c r="I32" s="93"/>
      <c r="J32" s="20"/>
      <c r="K32" s="8"/>
      <c r="L32" s="18"/>
      <c r="M32" s="49"/>
      <c r="N32" s="28"/>
      <c r="O32" s="28"/>
      <c r="P32" s="28"/>
      <c r="Q32" s="28"/>
      <c r="R32" s="49"/>
      <c r="S32" s="18"/>
    </row>
    <row r="33" spans="1:19" ht="21.75" customHeight="1">
      <c r="A33" s="20"/>
      <c r="B33" s="63"/>
      <c r="C33" s="63"/>
      <c r="D33" s="63"/>
      <c r="E33" s="63"/>
      <c r="F33" s="63"/>
      <c r="G33" s="63"/>
      <c r="H33" s="63"/>
      <c r="I33" s="63"/>
      <c r="J33" s="20"/>
      <c r="K33" s="8"/>
      <c r="L33" s="18"/>
      <c r="M33" s="49"/>
      <c r="N33" s="28"/>
      <c r="O33" s="28"/>
      <c r="P33" s="28"/>
      <c r="Q33" s="28"/>
      <c r="R33" s="49"/>
      <c r="S33" s="18"/>
    </row>
    <row r="34" spans="1:19" ht="28.5" customHeight="1">
      <c r="A34" s="20"/>
      <c r="B34" s="63"/>
      <c r="C34" s="63"/>
      <c r="D34" s="33" t="s">
        <v>55</v>
      </c>
      <c r="E34" s="33"/>
      <c r="F34" s="33"/>
      <c r="G34" s="33"/>
      <c r="H34" s="33"/>
      <c r="I34" s="33" t="s">
        <v>48</v>
      </c>
      <c r="J34" s="20"/>
      <c r="K34" s="8"/>
      <c r="L34" s="18"/>
      <c r="M34" s="49"/>
      <c r="N34" s="28"/>
      <c r="O34" s="28"/>
      <c r="P34" s="28"/>
      <c r="Q34" s="28"/>
      <c r="R34" s="49"/>
      <c r="S34" s="18"/>
    </row>
    <row r="35" spans="1:19" ht="21.75" customHeight="1">
      <c r="A35" s="20"/>
      <c r="B35" s="66"/>
      <c r="C35" s="67"/>
      <c r="D35" s="33" t="s">
        <v>9</v>
      </c>
      <c r="E35" s="67"/>
      <c r="F35" s="67"/>
      <c r="G35" s="67"/>
      <c r="H35" s="67"/>
      <c r="I35" s="68"/>
      <c r="J35" s="20"/>
      <c r="K35" s="8"/>
      <c r="L35" s="15"/>
      <c r="M35" s="49"/>
      <c r="N35" s="28"/>
      <c r="O35" s="28"/>
      <c r="P35" s="28"/>
      <c r="Q35" s="28"/>
      <c r="R35" s="49"/>
      <c r="S35" s="43"/>
    </row>
    <row r="36" spans="1:19" ht="21.75" customHeight="1">
      <c r="A36" s="20"/>
      <c r="B36" s="69" t="s">
        <v>22</v>
      </c>
      <c r="C36" s="70">
        <f>C22</f>
        <v>5</v>
      </c>
      <c r="D36" s="68">
        <f>E22</f>
        <v>1400</v>
      </c>
      <c r="E36" s="68"/>
      <c r="F36" s="72"/>
      <c r="G36" s="73"/>
      <c r="H36" s="68"/>
      <c r="I36" s="81">
        <f>C36*D36</f>
        <v>7000</v>
      </c>
      <c r="J36" s="20"/>
      <c r="K36" s="8"/>
      <c r="L36" s="15"/>
      <c r="M36" s="49"/>
      <c r="N36" s="28"/>
      <c r="O36" s="28"/>
      <c r="P36" s="28"/>
      <c r="Q36" s="28"/>
      <c r="R36" s="49"/>
      <c r="S36" s="43"/>
    </row>
    <row r="37" spans="1:19" ht="21.75" customHeight="1">
      <c r="A37" s="20"/>
      <c r="B37" s="75" t="s">
        <v>21</v>
      </c>
      <c r="C37" s="70">
        <f>C23</f>
        <v>10</v>
      </c>
      <c r="D37" s="68">
        <f>E23</f>
        <v>1100</v>
      </c>
      <c r="E37" s="68"/>
      <c r="F37" s="72"/>
      <c r="G37" s="73"/>
      <c r="H37" s="68"/>
      <c r="I37" s="81">
        <f>C37*D37</f>
        <v>11000</v>
      </c>
      <c r="J37" s="20"/>
      <c r="K37" s="8"/>
      <c r="L37" s="64"/>
      <c r="M37" s="29"/>
      <c r="N37" s="28"/>
      <c r="O37" s="46"/>
      <c r="P37" s="30"/>
      <c r="Q37" s="51"/>
      <c r="R37" s="52"/>
      <c r="S37" s="43"/>
    </row>
    <row r="38" spans="1:19" ht="21.75" customHeight="1">
      <c r="A38" s="20"/>
      <c r="B38" s="75" t="s">
        <v>23</v>
      </c>
      <c r="C38" s="70">
        <f>C24</f>
        <v>15</v>
      </c>
      <c r="D38" s="68">
        <f>E24</f>
        <v>800</v>
      </c>
      <c r="E38" s="68"/>
      <c r="F38" s="72"/>
      <c r="G38" s="73"/>
      <c r="H38" s="68"/>
      <c r="I38" s="81">
        <f>C38*D38</f>
        <v>12000</v>
      </c>
      <c r="J38" s="20"/>
      <c r="K38" s="8"/>
      <c r="L38" s="64"/>
      <c r="M38" s="55"/>
      <c r="N38" s="28"/>
      <c r="O38" s="28"/>
      <c r="P38" s="28"/>
      <c r="Q38" s="54"/>
      <c r="R38" s="55"/>
      <c r="S38" s="43"/>
    </row>
    <row r="39" spans="1:19" ht="21.75" customHeight="1">
      <c r="A39" s="20"/>
      <c r="B39" s="75" t="s">
        <v>24</v>
      </c>
      <c r="C39" s="70">
        <f>C25</f>
        <v>20</v>
      </c>
      <c r="D39" s="68">
        <f>E25</f>
        <v>650</v>
      </c>
      <c r="E39" s="68"/>
      <c r="F39" s="72"/>
      <c r="G39" s="73"/>
      <c r="H39" s="68"/>
      <c r="I39" s="81">
        <f>C39*D39</f>
        <v>13000</v>
      </c>
      <c r="J39" s="20"/>
      <c r="K39" s="8"/>
      <c r="L39" s="64"/>
      <c r="M39" s="43"/>
      <c r="N39" s="43"/>
      <c r="O39" s="43"/>
      <c r="P39" s="43"/>
      <c r="Q39" s="43"/>
      <c r="R39" s="43"/>
      <c r="S39" s="43"/>
    </row>
    <row r="40" spans="1:19" ht="21.75" customHeight="1">
      <c r="A40" s="20"/>
      <c r="B40" s="75" t="s">
        <v>25</v>
      </c>
      <c r="C40" s="70">
        <f>C26</f>
        <v>25</v>
      </c>
      <c r="D40" s="68">
        <f>E26</f>
        <v>500</v>
      </c>
      <c r="E40" s="68"/>
      <c r="F40" s="72"/>
      <c r="G40" s="73"/>
      <c r="H40" s="68"/>
      <c r="I40" s="81">
        <f>C40*D40</f>
        <v>12500</v>
      </c>
      <c r="J40" s="20"/>
      <c r="K40" s="8"/>
      <c r="L40" s="27"/>
      <c r="M40" s="15"/>
      <c r="N40" s="15"/>
      <c r="O40" s="15"/>
      <c r="P40" s="15"/>
      <c r="Q40" s="15"/>
      <c r="R40" s="15"/>
      <c r="S40" s="43"/>
    </row>
    <row r="41" spans="1:19" ht="21.75" customHeight="1">
      <c r="A41" s="20"/>
      <c r="B41" s="76"/>
      <c r="C41" s="76"/>
      <c r="D41" s="71"/>
      <c r="E41" s="77"/>
      <c r="F41" s="77"/>
      <c r="G41" s="77"/>
      <c r="H41" s="77"/>
      <c r="I41" s="82"/>
      <c r="J41" s="20"/>
      <c r="K41" s="8"/>
      <c r="L41" s="16"/>
      <c r="M41" s="15"/>
      <c r="N41" s="15"/>
      <c r="O41" s="15"/>
      <c r="P41" s="15"/>
      <c r="Q41" s="15"/>
      <c r="R41" s="15"/>
      <c r="S41" s="43"/>
    </row>
    <row r="42" spans="1:19" ht="21.75" customHeight="1">
      <c r="A42" s="20"/>
      <c r="D42" s="75"/>
      <c r="E42" s="78"/>
      <c r="F42" s="79"/>
      <c r="G42" s="79"/>
      <c r="H42" s="80" t="s">
        <v>49</v>
      </c>
      <c r="I42" s="82">
        <f>SUM(I36:I41)</f>
        <v>55500</v>
      </c>
      <c r="J42" s="20"/>
      <c r="K42" s="8"/>
      <c r="L42" s="28"/>
      <c r="M42" s="15"/>
      <c r="N42" s="15"/>
      <c r="O42" s="15"/>
      <c r="P42" s="15"/>
      <c r="Q42" s="15"/>
      <c r="R42" s="15"/>
      <c r="S42" s="43"/>
    </row>
    <row r="43" spans="1:19" ht="21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8"/>
      <c r="L43" s="28"/>
      <c r="M43" s="15"/>
      <c r="N43" s="15"/>
      <c r="O43" s="15"/>
      <c r="P43" s="15"/>
      <c r="Q43" s="15"/>
      <c r="R43" s="15"/>
      <c r="S43" s="43"/>
    </row>
    <row r="44" spans="3:19" ht="15">
      <c r="C44" s="6"/>
      <c r="D44" s="8"/>
      <c r="E44" s="8"/>
      <c r="F44" s="8"/>
      <c r="G44" s="8"/>
      <c r="H44" s="8"/>
      <c r="I44" s="8"/>
      <c r="J44" s="18"/>
      <c r="K44" s="8"/>
      <c r="L44" s="28"/>
      <c r="M44" s="15"/>
      <c r="N44" s="15"/>
      <c r="O44" s="15"/>
      <c r="P44" s="15"/>
      <c r="Q44" s="15"/>
      <c r="R44" s="15"/>
      <c r="S44" s="43"/>
    </row>
    <row r="45" spans="10:19" ht="15">
      <c r="J45" s="8"/>
      <c r="K45" s="8"/>
      <c r="L45" s="28"/>
      <c r="M45" s="15"/>
      <c r="N45" s="15"/>
      <c r="O45" s="15"/>
      <c r="P45" s="15"/>
      <c r="Q45" s="15"/>
      <c r="R45" s="15"/>
      <c r="S45" s="43"/>
    </row>
    <row r="46" spans="1:22" ht="16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8"/>
      <c r="L46" s="28"/>
      <c r="M46" s="15"/>
      <c r="N46" s="15"/>
      <c r="O46" s="15"/>
      <c r="P46" s="15"/>
      <c r="Q46" s="15"/>
      <c r="R46" s="15"/>
      <c r="S46" s="43"/>
      <c r="V46" s="15"/>
    </row>
    <row r="47" spans="1:22" ht="18.75" customHeight="1">
      <c r="A47" s="20"/>
      <c r="B47" s="93" t="s">
        <v>73</v>
      </c>
      <c r="C47" s="93"/>
      <c r="D47" s="93"/>
      <c r="E47" s="93"/>
      <c r="F47" s="93"/>
      <c r="G47" s="93"/>
      <c r="H47" s="93"/>
      <c r="I47" s="93"/>
      <c r="J47" s="20"/>
      <c r="K47" s="8"/>
      <c r="L47" s="51"/>
      <c r="M47" s="15"/>
      <c r="N47" s="15"/>
      <c r="O47" s="15"/>
      <c r="P47" s="15"/>
      <c r="Q47" s="15"/>
      <c r="R47" s="15"/>
      <c r="S47" s="43"/>
      <c r="V47" s="15"/>
    </row>
    <row r="48" spans="1:22" ht="21.75" customHeight="1">
      <c r="A48" s="20"/>
      <c r="B48" s="63"/>
      <c r="C48" s="63"/>
      <c r="D48" s="63"/>
      <c r="E48" s="63"/>
      <c r="F48" s="63"/>
      <c r="G48" s="63"/>
      <c r="H48" s="63"/>
      <c r="I48" s="63"/>
      <c r="J48" s="20"/>
      <c r="K48" s="8"/>
      <c r="L48" s="54"/>
      <c r="M48" s="15"/>
      <c r="N48" s="15"/>
      <c r="O48" s="15"/>
      <c r="P48" s="15"/>
      <c r="Q48" s="15"/>
      <c r="R48" s="15"/>
      <c r="S48" s="43"/>
      <c r="V48" s="18"/>
    </row>
    <row r="49" spans="1:22" ht="26.25" customHeight="1">
      <c r="A49" s="20"/>
      <c r="B49" s="63"/>
      <c r="C49" s="63"/>
      <c r="D49" s="33" t="s">
        <v>55</v>
      </c>
      <c r="E49" s="33"/>
      <c r="F49" s="33"/>
      <c r="G49" s="33"/>
      <c r="H49" s="33"/>
      <c r="I49" s="33" t="s">
        <v>48</v>
      </c>
      <c r="J49" s="20"/>
      <c r="K49" s="8"/>
      <c r="L49" s="43"/>
      <c r="M49" s="15"/>
      <c r="N49" s="15"/>
      <c r="O49" s="15"/>
      <c r="P49" s="15"/>
      <c r="Q49" s="15"/>
      <c r="R49" s="15"/>
      <c r="S49" s="43"/>
      <c r="V49" s="18"/>
    </row>
    <row r="50" spans="1:22" ht="20.25" customHeight="1">
      <c r="A50" s="20"/>
      <c r="B50" s="66"/>
      <c r="C50" s="67"/>
      <c r="D50" s="33" t="s">
        <v>9</v>
      </c>
      <c r="E50" s="67"/>
      <c r="F50" s="67"/>
      <c r="G50" s="67"/>
      <c r="H50" s="67"/>
      <c r="I50" s="68"/>
      <c r="J50" s="20"/>
      <c r="K50" s="8"/>
      <c r="L50" s="15"/>
      <c r="M50" s="15"/>
      <c r="N50" s="15"/>
      <c r="O50" s="15"/>
      <c r="P50" s="15"/>
      <c r="Q50" s="15"/>
      <c r="R50" s="15"/>
      <c r="S50" s="15"/>
      <c r="V50" s="18"/>
    </row>
    <row r="51" spans="1:22" ht="20.25" customHeight="1">
      <c r="A51" s="20"/>
      <c r="B51" s="69" t="s">
        <v>22</v>
      </c>
      <c r="C51" s="70">
        <f>C36</f>
        <v>5</v>
      </c>
      <c r="D51" s="74">
        <f>N15</f>
        <v>2174.666666666667</v>
      </c>
      <c r="E51" s="68"/>
      <c r="F51" s="72"/>
      <c r="G51" s="73"/>
      <c r="H51" s="68"/>
      <c r="I51" s="81">
        <f>C51*D51</f>
        <v>10873.333333333336</v>
      </c>
      <c r="J51" s="20"/>
      <c r="K51" s="8"/>
      <c r="L51" s="15"/>
      <c r="M51" s="15"/>
      <c r="N51" s="15"/>
      <c r="O51" s="15"/>
      <c r="P51" s="15"/>
      <c r="Q51" s="15"/>
      <c r="R51" s="15"/>
      <c r="S51" s="15"/>
      <c r="V51" s="18"/>
    </row>
    <row r="52" spans="1:22" ht="21" customHeight="1">
      <c r="A52" s="20"/>
      <c r="B52" s="75" t="s">
        <v>21</v>
      </c>
      <c r="C52" s="70">
        <f>C37</f>
        <v>10</v>
      </c>
      <c r="D52" s="74">
        <f>O15</f>
        <v>1708.6666666666665</v>
      </c>
      <c r="E52" s="68"/>
      <c r="F52" s="72"/>
      <c r="G52" s="73"/>
      <c r="H52" s="68"/>
      <c r="I52" s="81">
        <f>C52*D52</f>
        <v>17086.666666666664</v>
      </c>
      <c r="J52" s="20"/>
      <c r="K52" s="18"/>
      <c r="L52" s="15"/>
      <c r="M52" s="15"/>
      <c r="N52" s="15"/>
      <c r="O52" s="15"/>
      <c r="P52" s="15"/>
      <c r="Q52" s="15"/>
      <c r="R52" s="15"/>
      <c r="S52" s="15"/>
      <c r="V52" s="18"/>
    </row>
    <row r="53" spans="1:22" ht="21" customHeight="1">
      <c r="A53" s="20"/>
      <c r="B53" s="75" t="s">
        <v>23</v>
      </c>
      <c r="C53" s="70">
        <f>C38</f>
        <v>15</v>
      </c>
      <c r="D53" s="74">
        <f>P15</f>
        <v>1242.6666666666665</v>
      </c>
      <c r="E53" s="68"/>
      <c r="F53" s="72"/>
      <c r="G53" s="73"/>
      <c r="H53" s="68"/>
      <c r="I53" s="81">
        <f>C53*D53</f>
        <v>18639.999999999996</v>
      </c>
      <c r="J53" s="20"/>
      <c r="K53" s="18"/>
      <c r="L53" s="15"/>
      <c r="V53" s="18"/>
    </row>
    <row r="54" spans="1:22" ht="21" customHeight="1">
      <c r="A54" s="20"/>
      <c r="B54" s="75" t="s">
        <v>24</v>
      </c>
      <c r="C54" s="70">
        <f>C39</f>
        <v>20</v>
      </c>
      <c r="D54" s="74">
        <f>Q15</f>
        <v>1009.6666666666666</v>
      </c>
      <c r="E54" s="68"/>
      <c r="F54" s="72"/>
      <c r="G54" s="73"/>
      <c r="H54" s="68"/>
      <c r="I54" s="81">
        <f>C54*D54</f>
        <v>20193.333333333332</v>
      </c>
      <c r="J54" s="20"/>
      <c r="K54" s="18"/>
      <c r="L54" s="15"/>
      <c r="V54" s="18"/>
    </row>
    <row r="55" spans="1:22" ht="21" customHeight="1">
      <c r="A55" s="20"/>
      <c r="B55" s="75" t="s">
        <v>25</v>
      </c>
      <c r="C55" s="70">
        <f>C40</f>
        <v>25</v>
      </c>
      <c r="D55" s="74">
        <f>R15</f>
        <v>776.6666666666667</v>
      </c>
      <c r="E55" s="68"/>
      <c r="F55" s="72"/>
      <c r="G55" s="73"/>
      <c r="H55" s="68"/>
      <c r="I55" s="81">
        <f>C55*D55</f>
        <v>19416.666666666668</v>
      </c>
      <c r="J55" s="20"/>
      <c r="K55" s="18"/>
      <c r="L55" s="15"/>
      <c r="V55" s="18"/>
    </row>
    <row r="56" spans="1:22" ht="18" customHeight="1">
      <c r="A56" s="20"/>
      <c r="B56" s="76"/>
      <c r="C56" s="76"/>
      <c r="D56" s="71"/>
      <c r="E56" s="77"/>
      <c r="F56" s="77"/>
      <c r="G56" s="77"/>
      <c r="H56" s="77"/>
      <c r="I56" s="82"/>
      <c r="J56" s="20"/>
      <c r="K56" s="16"/>
      <c r="L56" s="15"/>
      <c r="V56" s="18"/>
    </row>
    <row r="57" spans="1:22" ht="18" customHeight="1">
      <c r="A57" s="20"/>
      <c r="D57" s="75"/>
      <c r="E57" s="78"/>
      <c r="F57" s="79"/>
      <c r="G57" s="79"/>
      <c r="H57" s="80" t="s">
        <v>49</v>
      </c>
      <c r="I57" s="82">
        <f>SUM(I51:I56)</f>
        <v>86210</v>
      </c>
      <c r="J57" s="20"/>
      <c r="K57" s="16"/>
      <c r="L57" s="15"/>
      <c r="V57" s="18"/>
    </row>
    <row r="58" spans="1:22" ht="18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64"/>
      <c r="L58" s="15"/>
      <c r="V58" s="18"/>
    </row>
    <row r="59" spans="1:22" ht="18" customHeight="1">
      <c r="A59" s="35"/>
      <c r="B59" s="31"/>
      <c r="C59" s="15"/>
      <c r="D59" s="36"/>
      <c r="E59" s="18"/>
      <c r="F59" s="18"/>
      <c r="G59" s="18"/>
      <c r="H59" s="18"/>
      <c r="I59" s="18"/>
      <c r="J59" s="43"/>
      <c r="K59" s="64"/>
      <c r="L59" s="15"/>
      <c r="V59" s="18"/>
    </row>
    <row r="60" spans="1:22" ht="18" customHeight="1">
      <c r="A60" s="15"/>
      <c r="B60" s="31"/>
      <c r="C60" s="38"/>
      <c r="D60" s="31"/>
      <c r="E60" s="18"/>
      <c r="F60" s="18"/>
      <c r="G60" s="18"/>
      <c r="H60" s="18"/>
      <c r="I60" s="18"/>
      <c r="J60" s="43"/>
      <c r="K60" s="64"/>
      <c r="L60" s="15"/>
      <c r="V60" s="15"/>
    </row>
    <row r="61" spans="1:12" ht="18" customHeight="1">
      <c r="A61" s="15"/>
      <c r="B61" s="31"/>
      <c r="C61" s="38"/>
      <c r="D61" s="31"/>
      <c r="E61" s="18"/>
      <c r="F61" s="18"/>
      <c r="G61" s="18"/>
      <c r="H61" s="18"/>
      <c r="I61" s="18"/>
      <c r="J61" s="43"/>
      <c r="K61" s="27"/>
      <c r="L61" s="15"/>
    </row>
    <row r="62" spans="1:12" ht="18" customHeight="1">
      <c r="A62" s="35"/>
      <c r="B62" s="31"/>
      <c r="C62" s="38"/>
      <c r="D62" s="31"/>
      <c r="E62" s="18"/>
      <c r="F62" s="18"/>
      <c r="G62" s="18"/>
      <c r="H62" s="18"/>
      <c r="I62" s="18"/>
      <c r="J62" s="48"/>
      <c r="K62" s="16"/>
      <c r="L62" s="15"/>
    </row>
    <row r="63" spans="1:11" ht="18" customHeight="1">
      <c r="A63" s="35"/>
      <c r="B63" s="31"/>
      <c r="C63" s="38"/>
      <c r="D63" s="31"/>
      <c r="E63" s="18"/>
      <c r="F63" s="18"/>
      <c r="G63" s="18"/>
      <c r="H63" s="18"/>
      <c r="I63" s="18"/>
      <c r="J63" s="48"/>
      <c r="K63" s="49"/>
    </row>
    <row r="64" spans="1:11" ht="18" customHeight="1">
      <c r="A64" s="35"/>
      <c r="B64" s="31"/>
      <c r="C64" s="38"/>
      <c r="D64" s="31"/>
      <c r="E64" s="18"/>
      <c r="F64" s="18"/>
      <c r="G64" s="18"/>
      <c r="H64" s="18"/>
      <c r="I64" s="43"/>
      <c r="J64" s="48"/>
      <c r="K64" s="49"/>
    </row>
    <row r="65" spans="1:11" ht="18" customHeight="1">
      <c r="A65" s="17"/>
      <c r="B65" s="42"/>
      <c r="C65" s="18"/>
      <c r="D65" s="17"/>
      <c r="E65" s="43"/>
      <c r="F65" s="43"/>
      <c r="G65" s="43"/>
      <c r="H65" s="43"/>
      <c r="I65" s="15"/>
      <c r="J65" s="48"/>
      <c r="K65" s="49"/>
    </row>
    <row r="66" spans="1:11" ht="18" customHeight="1">
      <c r="A66" s="17"/>
      <c r="B66" s="44"/>
      <c r="C66" s="18"/>
      <c r="D66" s="15"/>
      <c r="E66" s="15"/>
      <c r="F66" s="15"/>
      <c r="G66" s="15"/>
      <c r="H66" s="15"/>
      <c r="I66" s="43"/>
      <c r="J66" s="48"/>
      <c r="K66" s="49"/>
    </row>
    <row r="67" spans="1:11" ht="18" customHeight="1">
      <c r="A67" s="17"/>
      <c r="B67" s="45"/>
      <c r="C67" s="17"/>
      <c r="D67" s="17"/>
      <c r="E67" s="43"/>
      <c r="F67" s="43"/>
      <c r="G67" s="43"/>
      <c r="H67" s="43"/>
      <c r="I67" s="43"/>
      <c r="J67" s="50"/>
      <c r="K67" s="49"/>
    </row>
    <row r="68" spans="1:11" ht="18" customHeight="1">
      <c r="A68" s="17"/>
      <c r="B68" s="15"/>
      <c r="C68" s="45"/>
      <c r="D68" s="17"/>
      <c r="E68" s="43"/>
      <c r="F68" s="43"/>
      <c r="G68" s="43"/>
      <c r="H68" s="43"/>
      <c r="I68" s="47"/>
      <c r="J68" s="48"/>
      <c r="K68" s="29"/>
    </row>
    <row r="69" spans="1:11" ht="18" customHeight="1">
      <c r="A69" s="17"/>
      <c r="B69" s="42"/>
      <c r="C69" s="46"/>
      <c r="D69" s="31"/>
      <c r="E69" s="47"/>
      <c r="F69" s="47"/>
      <c r="G69" s="47"/>
      <c r="H69" s="47"/>
      <c r="I69" s="47"/>
      <c r="J69" s="43"/>
      <c r="K69" s="53"/>
    </row>
    <row r="70" spans="1:11" ht="18" customHeight="1">
      <c r="A70" s="17"/>
      <c r="B70" s="42"/>
      <c r="C70" s="46"/>
      <c r="D70" s="31"/>
      <c r="E70" s="47"/>
      <c r="F70" s="47"/>
      <c r="G70" s="47"/>
      <c r="H70" s="47"/>
      <c r="I70" s="47"/>
      <c r="J70" s="43"/>
      <c r="K70" s="43"/>
    </row>
    <row r="71" spans="1:11" ht="18" customHeight="1">
      <c r="A71" s="17"/>
      <c r="B71" s="42"/>
      <c r="C71" s="46"/>
      <c r="D71" s="31"/>
      <c r="E71" s="47"/>
      <c r="F71" s="47"/>
      <c r="G71" s="47"/>
      <c r="H71" s="47"/>
      <c r="I71" s="47"/>
      <c r="J71" s="43"/>
      <c r="K71" s="16"/>
    </row>
    <row r="72" spans="1:11" ht="18" customHeight="1">
      <c r="A72" s="17"/>
      <c r="B72" s="42"/>
      <c r="C72" s="46"/>
      <c r="D72" s="31"/>
      <c r="E72" s="47"/>
      <c r="F72" s="47"/>
      <c r="G72" s="47"/>
      <c r="H72" s="47"/>
      <c r="I72" s="47"/>
      <c r="J72" s="43"/>
      <c r="K72" s="16"/>
    </row>
    <row r="73" spans="1:11" ht="6.75" customHeight="1">
      <c r="A73" s="17"/>
      <c r="B73" s="42"/>
      <c r="C73" s="46"/>
      <c r="D73" s="31"/>
      <c r="E73" s="47"/>
      <c r="F73" s="47"/>
      <c r="G73" s="47"/>
      <c r="H73" s="47"/>
      <c r="I73" s="28"/>
      <c r="J73" s="43"/>
      <c r="K73" s="16"/>
    </row>
    <row r="74" spans="1:11" ht="18" customHeight="1">
      <c r="A74" s="17"/>
      <c r="B74" s="42"/>
      <c r="C74" s="39"/>
      <c r="D74" s="31"/>
      <c r="E74" s="28"/>
      <c r="F74" s="28"/>
      <c r="G74" s="28"/>
      <c r="H74" s="28"/>
      <c r="I74" s="48"/>
      <c r="J74" s="43"/>
      <c r="K74" s="16"/>
    </row>
    <row r="75" spans="1:11" ht="18" customHeight="1">
      <c r="A75" s="17"/>
      <c r="B75" s="42"/>
      <c r="C75" s="39"/>
      <c r="D75" s="31"/>
      <c r="E75" s="48"/>
      <c r="F75" s="48"/>
      <c r="G75" s="48"/>
      <c r="H75" s="48"/>
      <c r="I75" s="43"/>
      <c r="J75" s="43"/>
      <c r="K75" s="16"/>
    </row>
    <row r="76" spans="1:11" ht="18" customHeight="1">
      <c r="A76" s="17"/>
      <c r="B76" s="42"/>
      <c r="C76" s="18"/>
      <c r="D76" s="17"/>
      <c r="E76" s="43"/>
      <c r="F76" s="43"/>
      <c r="G76" s="43"/>
      <c r="H76" s="43"/>
      <c r="I76" s="43"/>
      <c r="J76" s="43"/>
      <c r="K76" s="16"/>
    </row>
    <row r="77" spans="1:11" ht="18" customHeight="1">
      <c r="A77" s="17"/>
      <c r="B77" s="56"/>
      <c r="C77" s="18"/>
      <c r="D77" s="17"/>
      <c r="E77" s="43"/>
      <c r="F77" s="43"/>
      <c r="G77" s="43"/>
      <c r="H77" s="43"/>
      <c r="I77" s="43"/>
      <c r="J77" s="43"/>
      <c r="K77" s="16"/>
    </row>
    <row r="78" spans="1:11" ht="18" customHeight="1">
      <c r="A78" s="17"/>
      <c r="B78" s="15"/>
      <c r="C78" s="18"/>
      <c r="D78" s="17"/>
      <c r="E78" s="43"/>
      <c r="F78" s="43"/>
      <c r="G78" s="43"/>
      <c r="H78" s="43"/>
      <c r="I78" s="43"/>
      <c r="J78" s="43"/>
      <c r="K78" s="16"/>
    </row>
    <row r="79" spans="1:11" ht="18" customHeight="1">
      <c r="A79" s="17"/>
      <c r="B79" s="42"/>
      <c r="C79" s="18"/>
      <c r="D79" s="17"/>
      <c r="E79" s="43"/>
      <c r="F79" s="43"/>
      <c r="G79" s="43"/>
      <c r="H79" s="43"/>
      <c r="I79" s="43"/>
      <c r="J79" s="43"/>
      <c r="K79" s="16"/>
    </row>
    <row r="80" spans="1:11" ht="18" customHeight="1">
      <c r="A80" s="17"/>
      <c r="B80" s="42"/>
      <c r="C80" s="18"/>
      <c r="D80" s="57"/>
      <c r="E80" s="43"/>
      <c r="F80" s="43"/>
      <c r="G80" s="43"/>
      <c r="H80" s="43"/>
      <c r="I80" s="43"/>
      <c r="J80" s="43"/>
      <c r="K80" s="16"/>
    </row>
    <row r="81" spans="1:11" ht="18" customHeight="1">
      <c r="A81" s="17"/>
      <c r="B81" s="42"/>
      <c r="C81" s="18"/>
      <c r="D81" s="58"/>
      <c r="E81" s="43"/>
      <c r="F81" s="43"/>
      <c r="G81" s="43"/>
      <c r="H81" s="43"/>
      <c r="I81" s="43"/>
      <c r="J81" s="43"/>
      <c r="K81" s="16"/>
    </row>
    <row r="82" spans="1:11" ht="18" customHeight="1">
      <c r="A82" s="17"/>
      <c r="B82" s="42"/>
      <c r="C82" s="18"/>
      <c r="D82" s="59"/>
      <c r="E82" s="43"/>
      <c r="F82" s="43"/>
      <c r="G82" s="43"/>
      <c r="H82" s="43"/>
      <c r="I82" s="43"/>
      <c r="J82" s="43"/>
      <c r="K82" s="16"/>
    </row>
    <row r="83" spans="1:11" ht="18" customHeight="1">
      <c r="A83" s="17"/>
      <c r="B83" s="42"/>
      <c r="C83" s="18"/>
      <c r="D83" s="17"/>
      <c r="E83" s="43"/>
      <c r="F83" s="43"/>
      <c r="G83" s="43"/>
      <c r="H83" s="43"/>
      <c r="I83" s="60"/>
      <c r="J83" s="12"/>
      <c r="K83" s="16"/>
    </row>
    <row r="84" spans="1:11" ht="18" customHeight="1">
      <c r="A84" s="17"/>
      <c r="B84" s="42"/>
      <c r="C84" s="18"/>
      <c r="D84" s="58"/>
      <c r="E84" s="60"/>
      <c r="F84" s="60"/>
      <c r="G84" s="60"/>
      <c r="H84" s="60"/>
      <c r="I84" s="43"/>
      <c r="J84" s="12"/>
      <c r="K84" s="13"/>
    </row>
    <row r="85" spans="1:11" ht="18" customHeight="1">
      <c r="A85" s="17"/>
      <c r="B85" s="42"/>
      <c r="C85" s="18"/>
      <c r="D85" s="17"/>
      <c r="E85" s="43"/>
      <c r="F85" s="43"/>
      <c r="G85" s="43"/>
      <c r="H85" s="43"/>
      <c r="I85" s="43"/>
      <c r="J85" s="12"/>
      <c r="K85" s="13"/>
    </row>
    <row r="86" spans="1:11" ht="18" customHeight="1">
      <c r="A86" s="17"/>
      <c r="B86" s="42"/>
      <c r="C86" s="18"/>
      <c r="D86" s="17"/>
      <c r="E86" s="43"/>
      <c r="F86" s="43"/>
      <c r="G86" s="43"/>
      <c r="H86" s="43"/>
      <c r="I86" s="43"/>
      <c r="J86" s="12"/>
      <c r="K86" s="13"/>
    </row>
    <row r="87" spans="1:11" ht="18" customHeight="1">
      <c r="A87" s="17"/>
      <c r="B87" s="42"/>
      <c r="C87" s="18"/>
      <c r="D87" s="17"/>
      <c r="E87" s="43"/>
      <c r="F87" s="43"/>
      <c r="G87" s="43"/>
      <c r="H87" s="43"/>
      <c r="I87" s="43"/>
      <c r="J87" s="12"/>
      <c r="K87" s="13"/>
    </row>
    <row r="88" spans="1:11" ht="18" customHeight="1">
      <c r="A88" s="17"/>
      <c r="B88" s="42"/>
      <c r="C88" s="18"/>
      <c r="D88" s="17"/>
      <c r="E88" s="43"/>
      <c r="F88" s="43"/>
      <c r="G88" s="43"/>
      <c r="H88" s="43"/>
      <c r="I88" s="43"/>
      <c r="J88" s="12"/>
      <c r="K88" s="13"/>
    </row>
    <row r="89" spans="1:11" ht="18" customHeight="1">
      <c r="A89" s="17"/>
      <c r="B89" s="42"/>
      <c r="C89" s="18"/>
      <c r="D89" s="17"/>
      <c r="E89" s="43"/>
      <c r="F89" s="43"/>
      <c r="G89" s="43"/>
      <c r="H89" s="43"/>
      <c r="I89" s="12"/>
      <c r="J89" s="12"/>
      <c r="K89" s="13"/>
    </row>
    <row r="90" spans="1:11" ht="18" customHeight="1">
      <c r="A90" s="10"/>
      <c r="B90" s="11"/>
      <c r="C90" s="8"/>
      <c r="D90" s="10"/>
      <c r="E90" s="12"/>
      <c r="F90" s="12"/>
      <c r="G90" s="12"/>
      <c r="H90" s="12"/>
      <c r="I90" s="12"/>
      <c r="J90" s="12"/>
      <c r="K90" s="13"/>
    </row>
    <row r="91" spans="1:11" ht="18" customHeight="1">
      <c r="A91" s="10"/>
      <c r="B91" s="11"/>
      <c r="C91" s="8"/>
      <c r="D91" s="10"/>
      <c r="E91" s="12"/>
      <c r="F91" s="12"/>
      <c r="G91" s="12"/>
      <c r="H91" s="12"/>
      <c r="I91" s="12"/>
      <c r="J91" s="12"/>
      <c r="K91" s="13"/>
    </row>
    <row r="92" spans="1:11" ht="18" customHeight="1">
      <c r="A92" s="10"/>
      <c r="B92" s="11"/>
      <c r="C92" s="8"/>
      <c r="D92" s="10"/>
      <c r="E92" s="12"/>
      <c r="F92" s="12"/>
      <c r="G92" s="12"/>
      <c r="H92" s="12"/>
      <c r="I92" s="12"/>
      <c r="J92" s="12"/>
      <c r="K92" s="13"/>
    </row>
    <row r="93" spans="1:11" ht="18" customHeight="1">
      <c r="A93" s="10"/>
      <c r="B93" s="11"/>
      <c r="C93" s="8"/>
      <c r="D93" s="10"/>
      <c r="E93" s="12"/>
      <c r="F93" s="12"/>
      <c r="G93" s="12"/>
      <c r="H93" s="12"/>
      <c r="I93" s="12"/>
      <c r="J93" s="12"/>
      <c r="K93" s="13"/>
    </row>
    <row r="94" spans="1:11" ht="18" customHeight="1">
      <c r="A94" s="10"/>
      <c r="B94" s="11"/>
      <c r="C94" s="8"/>
      <c r="D94" s="10"/>
      <c r="E94" s="12"/>
      <c r="F94" s="12"/>
      <c r="G94" s="12"/>
      <c r="H94" s="12"/>
      <c r="I94" s="12"/>
      <c r="J94" s="12"/>
      <c r="K94" s="13"/>
    </row>
    <row r="95" spans="1:11" ht="18" customHeight="1">
      <c r="A95" s="10"/>
      <c r="B95" s="11"/>
      <c r="C95" s="8"/>
      <c r="D95" s="10"/>
      <c r="E95" s="12"/>
      <c r="F95" s="12"/>
      <c r="G95" s="12"/>
      <c r="H95" s="12"/>
      <c r="I95" s="12"/>
      <c r="J95" s="12"/>
      <c r="K95" s="13"/>
    </row>
    <row r="96" spans="1:11" ht="18" customHeight="1">
      <c r="A96" s="10"/>
      <c r="B96" s="11"/>
      <c r="C96" s="8"/>
      <c r="D96" s="10"/>
      <c r="E96" s="12"/>
      <c r="F96" s="12"/>
      <c r="G96" s="12"/>
      <c r="H96" s="12"/>
      <c r="I96" s="12"/>
      <c r="J96" s="12"/>
      <c r="K96" s="13"/>
    </row>
    <row r="97" spans="1:11" ht="18" customHeight="1">
      <c r="A97" s="10"/>
      <c r="B97" s="11"/>
      <c r="C97" s="8"/>
      <c r="D97" s="10"/>
      <c r="E97" s="12"/>
      <c r="F97" s="12"/>
      <c r="G97" s="12"/>
      <c r="H97" s="12"/>
      <c r="I97" s="12"/>
      <c r="J97" s="12"/>
      <c r="K97" s="13"/>
    </row>
    <row r="98" spans="1:11" ht="18" customHeight="1">
      <c r="A98" s="10"/>
      <c r="B98" s="11"/>
      <c r="C98" s="8"/>
      <c r="D98" s="10"/>
      <c r="E98" s="12"/>
      <c r="F98" s="12"/>
      <c r="G98" s="12"/>
      <c r="H98" s="12"/>
      <c r="I98" s="12"/>
      <c r="J98" s="12"/>
      <c r="K98" s="13"/>
    </row>
    <row r="99" spans="1:11" ht="18" customHeight="1">
      <c r="A99" s="10"/>
      <c r="B99" s="11"/>
      <c r="C99" s="8"/>
      <c r="D99" s="10"/>
      <c r="E99" s="12"/>
      <c r="F99" s="12"/>
      <c r="G99" s="12"/>
      <c r="H99" s="12"/>
      <c r="I99" s="12"/>
      <c r="J99" s="12"/>
      <c r="K99" s="13"/>
    </row>
    <row r="100" spans="1:11" ht="18" customHeight="1">
      <c r="A100" s="10"/>
      <c r="B100" s="11"/>
      <c r="C100" s="8"/>
      <c r="D100" s="10"/>
      <c r="E100" s="12"/>
      <c r="F100" s="12"/>
      <c r="G100" s="12"/>
      <c r="H100" s="12"/>
      <c r="I100" s="12"/>
      <c r="J100" s="12"/>
      <c r="K100" s="13"/>
    </row>
    <row r="101" spans="1:11" ht="18" customHeight="1">
      <c r="A101" s="10"/>
      <c r="B101" s="11"/>
      <c r="C101" s="8"/>
      <c r="D101" s="10"/>
      <c r="E101" s="12"/>
      <c r="F101" s="12"/>
      <c r="G101" s="12"/>
      <c r="H101" s="12"/>
      <c r="I101" s="12"/>
      <c r="J101" s="12"/>
      <c r="K101" s="13"/>
    </row>
    <row r="102" spans="1:11" ht="18" customHeight="1">
      <c r="A102" s="10"/>
      <c r="B102" s="11"/>
      <c r="C102" s="8"/>
      <c r="D102" s="10"/>
      <c r="E102" s="12"/>
      <c r="F102" s="12"/>
      <c r="G102" s="12"/>
      <c r="H102" s="12"/>
      <c r="I102" s="12"/>
      <c r="J102" s="12"/>
      <c r="K102" s="13"/>
    </row>
    <row r="103" spans="1:11" ht="18" customHeight="1">
      <c r="A103" s="10"/>
      <c r="B103" s="11"/>
      <c r="C103" s="8"/>
      <c r="D103" s="10"/>
      <c r="E103" s="12"/>
      <c r="F103" s="12"/>
      <c r="G103" s="12"/>
      <c r="H103" s="12"/>
      <c r="I103" s="12"/>
      <c r="J103" s="8"/>
      <c r="K103" s="13"/>
    </row>
    <row r="104" spans="1:11" ht="18" customHeight="1">
      <c r="A104" s="10"/>
      <c r="B104" s="11"/>
      <c r="C104" s="8"/>
      <c r="D104" s="10"/>
      <c r="E104" s="12"/>
      <c r="F104" s="12"/>
      <c r="G104" s="12"/>
      <c r="H104" s="12"/>
      <c r="I104" s="12"/>
      <c r="J104" s="8"/>
      <c r="K104" s="13"/>
    </row>
    <row r="105" spans="1:11" ht="18" customHeight="1">
      <c r="A105" s="10"/>
      <c r="B105" s="11"/>
      <c r="C105" s="8"/>
      <c r="D105" s="10"/>
      <c r="E105" s="12"/>
      <c r="F105" s="12"/>
      <c r="G105" s="12"/>
      <c r="H105" s="12"/>
      <c r="I105" s="12"/>
      <c r="J105" s="8"/>
      <c r="K105" s="13"/>
    </row>
    <row r="106" spans="1:11" ht="18" customHeight="1">
      <c r="A106" s="10"/>
      <c r="B106" s="11"/>
      <c r="C106" s="8"/>
      <c r="D106" s="10"/>
      <c r="E106" s="12"/>
      <c r="F106" s="12"/>
      <c r="G106" s="12"/>
      <c r="H106" s="12"/>
      <c r="I106" s="12"/>
      <c r="J106" s="8"/>
      <c r="K106" s="13"/>
    </row>
    <row r="107" spans="1:11" ht="18" customHeight="1">
      <c r="A107" s="10"/>
      <c r="B107" s="11"/>
      <c r="C107" s="8"/>
      <c r="D107" s="10"/>
      <c r="E107" s="12"/>
      <c r="F107" s="12"/>
      <c r="G107" s="12"/>
      <c r="H107" s="12"/>
      <c r="I107" s="12"/>
      <c r="J107" s="8"/>
      <c r="K107" s="13"/>
    </row>
    <row r="108" spans="1:11" ht="18" customHeight="1">
      <c r="A108" s="10"/>
      <c r="B108" s="11"/>
      <c r="C108" s="8"/>
      <c r="D108" s="10"/>
      <c r="E108" s="12"/>
      <c r="F108" s="12"/>
      <c r="G108" s="12"/>
      <c r="H108" s="12"/>
      <c r="I108" s="12"/>
      <c r="J108" s="8"/>
      <c r="K108" s="13"/>
    </row>
    <row r="109" spans="1:11" ht="18" customHeight="1">
      <c r="A109" s="10"/>
      <c r="B109" s="11"/>
      <c r="C109" s="8"/>
      <c r="D109" s="10"/>
      <c r="E109" s="12"/>
      <c r="F109" s="12"/>
      <c r="G109" s="12"/>
      <c r="H109" s="12"/>
      <c r="I109" s="12"/>
      <c r="J109" s="8"/>
      <c r="K109" s="13"/>
    </row>
    <row r="110" spans="1:11" ht="18" customHeight="1">
      <c r="A110" s="10"/>
      <c r="B110" s="11"/>
      <c r="C110" s="8"/>
      <c r="D110" s="10"/>
      <c r="E110" s="12"/>
      <c r="F110" s="12"/>
      <c r="G110" s="12"/>
      <c r="H110" s="12"/>
      <c r="I110" s="12"/>
      <c r="J110" s="8"/>
      <c r="K110" s="13"/>
    </row>
    <row r="111" spans="1:11" ht="18" customHeight="1">
      <c r="A111" s="10"/>
      <c r="B111" s="11"/>
      <c r="C111" s="8"/>
      <c r="D111" s="10"/>
      <c r="E111" s="12"/>
      <c r="F111" s="12"/>
      <c r="G111" s="12"/>
      <c r="H111" s="12"/>
      <c r="I111" s="12"/>
      <c r="J111" s="8"/>
      <c r="K111" s="13"/>
    </row>
    <row r="112" spans="1:11" ht="18" customHeight="1">
      <c r="A112" s="10"/>
      <c r="B112" s="11"/>
      <c r="C112" s="8"/>
      <c r="D112" s="10"/>
      <c r="E112" s="12"/>
      <c r="F112" s="12"/>
      <c r="G112" s="12"/>
      <c r="H112" s="12"/>
      <c r="I112" s="12"/>
      <c r="J112" s="8"/>
      <c r="K112" s="13"/>
    </row>
    <row r="113" spans="1:11" ht="18" customHeight="1">
      <c r="A113" s="10"/>
      <c r="B113" s="11"/>
      <c r="C113" s="8"/>
      <c r="D113" s="10"/>
      <c r="E113" s="12"/>
      <c r="F113" s="12"/>
      <c r="G113" s="12"/>
      <c r="H113" s="12"/>
      <c r="I113" s="12"/>
      <c r="J113" s="8"/>
      <c r="K113" s="13"/>
    </row>
    <row r="114" spans="1:11" ht="18" customHeight="1">
      <c r="A114" s="10"/>
      <c r="B114" s="11"/>
      <c r="C114" s="8"/>
      <c r="D114" s="10"/>
      <c r="E114" s="12"/>
      <c r="F114" s="12"/>
      <c r="G114" s="12"/>
      <c r="H114" s="12"/>
      <c r="I114" s="12"/>
      <c r="J114" s="8"/>
      <c r="K114" s="13"/>
    </row>
    <row r="115" spans="1:11" ht="18" customHeight="1">
      <c r="A115" s="10"/>
      <c r="B115" s="11"/>
      <c r="C115" s="8"/>
      <c r="D115" s="10"/>
      <c r="E115" s="12"/>
      <c r="F115" s="12"/>
      <c r="G115" s="12"/>
      <c r="H115" s="12"/>
      <c r="I115" s="12"/>
      <c r="J115" s="8"/>
      <c r="K115" s="13"/>
    </row>
    <row r="116" spans="1:11" ht="18" customHeight="1">
      <c r="A116" s="10"/>
      <c r="B116" s="11"/>
      <c r="C116" s="8"/>
      <c r="D116" s="10"/>
      <c r="E116" s="12"/>
      <c r="F116" s="12"/>
      <c r="G116" s="12"/>
      <c r="H116" s="12"/>
      <c r="I116" s="12"/>
      <c r="J116" s="8"/>
      <c r="K116" s="13"/>
    </row>
    <row r="117" spans="1:11" ht="18" customHeight="1">
      <c r="A117" s="10"/>
      <c r="B117" s="11"/>
      <c r="C117" s="8"/>
      <c r="D117" s="10"/>
      <c r="E117" s="12"/>
      <c r="F117" s="12"/>
      <c r="G117" s="12"/>
      <c r="H117" s="12"/>
      <c r="I117" s="12"/>
      <c r="J117" s="8"/>
      <c r="K117" s="13"/>
    </row>
    <row r="118" spans="1:11" ht="18" customHeight="1">
      <c r="A118" s="10"/>
      <c r="B118" s="11"/>
      <c r="C118" s="8"/>
      <c r="D118" s="10"/>
      <c r="E118" s="12"/>
      <c r="F118" s="12"/>
      <c r="G118" s="12"/>
      <c r="H118" s="12"/>
      <c r="I118" s="12"/>
      <c r="J118" s="8"/>
      <c r="K118" s="13"/>
    </row>
    <row r="119" spans="1:11" ht="18" customHeight="1">
      <c r="A119" s="10"/>
      <c r="B119" s="11"/>
      <c r="C119" s="8"/>
      <c r="D119" s="10"/>
      <c r="E119" s="12"/>
      <c r="F119" s="12"/>
      <c r="G119" s="12"/>
      <c r="H119" s="12"/>
      <c r="I119" s="12"/>
      <c r="J119" s="8"/>
      <c r="K119" s="13"/>
    </row>
    <row r="120" spans="1:11" ht="18" customHeight="1">
      <c r="A120" s="10"/>
      <c r="B120" s="11"/>
      <c r="C120" s="8"/>
      <c r="D120" s="10"/>
      <c r="E120" s="12"/>
      <c r="F120" s="12"/>
      <c r="G120" s="12"/>
      <c r="H120" s="12"/>
      <c r="I120" s="12"/>
      <c r="J120" s="8"/>
      <c r="K120" s="13"/>
    </row>
    <row r="121" spans="1:11" ht="18" customHeight="1">
      <c r="A121" s="10"/>
      <c r="B121" s="11"/>
      <c r="C121" s="8"/>
      <c r="D121" s="10"/>
      <c r="E121" s="12"/>
      <c r="F121" s="12"/>
      <c r="G121" s="12"/>
      <c r="H121" s="12"/>
      <c r="I121" s="12"/>
      <c r="J121" s="8"/>
      <c r="K121" s="13"/>
    </row>
    <row r="122" spans="1:11" ht="18" customHeight="1">
      <c r="A122" s="10"/>
      <c r="B122" s="11"/>
      <c r="C122" s="8"/>
      <c r="D122" s="10"/>
      <c r="E122" s="12"/>
      <c r="F122" s="12"/>
      <c r="G122" s="12"/>
      <c r="H122" s="12"/>
      <c r="I122" s="12"/>
      <c r="J122" s="8"/>
      <c r="K122" s="13"/>
    </row>
    <row r="123" spans="1:11" ht="18" customHeight="1">
      <c r="A123" s="10"/>
      <c r="B123" s="11"/>
      <c r="C123" s="8"/>
      <c r="D123" s="10"/>
      <c r="E123" s="12"/>
      <c r="F123" s="12"/>
      <c r="G123" s="12"/>
      <c r="H123" s="12"/>
      <c r="I123" s="12"/>
      <c r="J123" s="8"/>
      <c r="K123" s="13"/>
    </row>
    <row r="124" spans="1:11" ht="18" customHeight="1">
      <c r="A124" s="10"/>
      <c r="B124" s="11"/>
      <c r="C124" s="8"/>
      <c r="D124" s="10"/>
      <c r="E124" s="12"/>
      <c r="F124" s="12"/>
      <c r="G124" s="12"/>
      <c r="H124" s="12"/>
      <c r="I124" s="12"/>
      <c r="J124" s="8"/>
      <c r="K124" s="13"/>
    </row>
    <row r="125" spans="1:11" ht="18" customHeight="1">
      <c r="A125" s="10"/>
      <c r="B125" s="11"/>
      <c r="C125" s="8"/>
      <c r="D125" s="10"/>
      <c r="E125" s="12"/>
      <c r="F125" s="12"/>
      <c r="G125" s="12"/>
      <c r="H125" s="12"/>
      <c r="I125" s="12"/>
      <c r="J125" s="8"/>
      <c r="K125" s="13"/>
    </row>
    <row r="126" spans="1:11" ht="18" customHeight="1">
      <c r="A126" s="10"/>
      <c r="B126" s="11"/>
      <c r="C126" s="8"/>
      <c r="D126" s="10"/>
      <c r="E126" s="12"/>
      <c r="F126" s="12"/>
      <c r="G126" s="12"/>
      <c r="H126" s="12"/>
      <c r="I126" s="12"/>
      <c r="J126" s="8"/>
      <c r="K126" s="13"/>
    </row>
    <row r="127" spans="1:11" ht="18" customHeight="1">
      <c r="A127" s="10"/>
      <c r="B127" s="11"/>
      <c r="C127" s="8"/>
      <c r="D127" s="10"/>
      <c r="E127" s="12"/>
      <c r="F127" s="12"/>
      <c r="G127" s="12"/>
      <c r="H127" s="12"/>
      <c r="I127" s="12"/>
      <c r="J127" s="8"/>
      <c r="K127" s="13"/>
    </row>
    <row r="128" spans="1:11" ht="18" customHeight="1">
      <c r="A128" s="10"/>
      <c r="B128" s="11"/>
      <c r="C128" s="8"/>
      <c r="D128" s="10"/>
      <c r="E128" s="12"/>
      <c r="F128" s="12"/>
      <c r="G128" s="12"/>
      <c r="H128" s="12"/>
      <c r="I128" s="12"/>
      <c r="J128" s="8"/>
      <c r="K128" s="13"/>
    </row>
    <row r="129" spans="1:11" ht="18" customHeight="1">
      <c r="A129" s="10"/>
      <c r="B129" s="11"/>
      <c r="C129" s="8"/>
      <c r="D129" s="10"/>
      <c r="E129" s="12"/>
      <c r="F129" s="12"/>
      <c r="G129" s="12"/>
      <c r="H129" s="12"/>
      <c r="I129" s="12"/>
      <c r="J129" s="8"/>
      <c r="K129" s="13"/>
    </row>
    <row r="130" spans="1:11" ht="18" customHeight="1">
      <c r="A130" s="10"/>
      <c r="B130" s="11"/>
      <c r="C130" s="8"/>
      <c r="D130" s="10"/>
      <c r="E130" s="12"/>
      <c r="F130" s="12"/>
      <c r="G130" s="12"/>
      <c r="H130" s="12"/>
      <c r="I130" s="12"/>
      <c r="J130" s="8"/>
      <c r="K130" s="13"/>
    </row>
    <row r="131" spans="1:11" ht="18" customHeight="1">
      <c r="A131" s="10"/>
      <c r="B131" s="11"/>
      <c r="C131" s="8"/>
      <c r="D131" s="10"/>
      <c r="E131" s="12"/>
      <c r="F131" s="12"/>
      <c r="G131" s="12"/>
      <c r="H131" s="12"/>
      <c r="I131" s="12"/>
      <c r="J131" s="8"/>
      <c r="K131" s="13"/>
    </row>
    <row r="132" spans="1:11" ht="18" customHeight="1">
      <c r="A132" s="10"/>
      <c r="B132" s="11"/>
      <c r="C132" s="8"/>
      <c r="D132" s="10"/>
      <c r="E132" s="12"/>
      <c r="F132" s="12"/>
      <c r="G132" s="12"/>
      <c r="H132" s="12"/>
      <c r="I132" s="12"/>
      <c r="J132" s="8"/>
      <c r="K132" s="13"/>
    </row>
    <row r="133" spans="1:11" ht="18" customHeight="1">
      <c r="A133" s="10"/>
      <c r="B133" s="11"/>
      <c r="C133" s="8"/>
      <c r="D133" s="10"/>
      <c r="E133" s="12"/>
      <c r="F133" s="12"/>
      <c r="G133" s="12"/>
      <c r="H133" s="12"/>
      <c r="I133" s="12"/>
      <c r="J133" s="8"/>
      <c r="K133" s="13"/>
    </row>
    <row r="134" spans="1:11" ht="18" customHeight="1">
      <c r="A134" s="10"/>
      <c r="B134" s="11"/>
      <c r="C134" s="8"/>
      <c r="D134" s="10"/>
      <c r="E134" s="12"/>
      <c r="F134" s="12"/>
      <c r="G134" s="12"/>
      <c r="H134" s="12"/>
      <c r="I134" s="12"/>
      <c r="J134" s="8"/>
      <c r="K134" s="13"/>
    </row>
    <row r="135" spans="1:11" ht="18" customHeight="1">
      <c r="A135" s="10"/>
      <c r="B135" s="11"/>
      <c r="C135" s="8"/>
      <c r="D135" s="10"/>
      <c r="E135" s="12"/>
      <c r="F135" s="12"/>
      <c r="G135" s="12"/>
      <c r="H135" s="12"/>
      <c r="I135" s="12"/>
      <c r="J135" s="8"/>
      <c r="K135" s="13"/>
    </row>
    <row r="136" spans="1:11" ht="18" customHeight="1">
      <c r="A136" s="10"/>
      <c r="B136" s="11"/>
      <c r="C136" s="8"/>
      <c r="D136" s="10"/>
      <c r="E136" s="12"/>
      <c r="F136" s="12"/>
      <c r="G136" s="12"/>
      <c r="H136" s="12"/>
      <c r="I136" s="12"/>
      <c r="J136" s="8"/>
      <c r="K136" s="13"/>
    </row>
    <row r="137" spans="1:11" ht="18" customHeight="1">
      <c r="A137" s="10"/>
      <c r="B137" s="11"/>
      <c r="C137" s="8"/>
      <c r="D137" s="10"/>
      <c r="E137" s="12"/>
      <c r="F137" s="12"/>
      <c r="G137" s="12"/>
      <c r="H137" s="12"/>
      <c r="I137" s="12"/>
      <c r="J137" s="8"/>
      <c r="K137" s="13"/>
    </row>
    <row r="138" spans="1:11" ht="18" customHeight="1">
      <c r="A138" s="10"/>
      <c r="B138" s="11"/>
      <c r="C138" s="8"/>
      <c r="D138" s="10"/>
      <c r="E138" s="12"/>
      <c r="F138" s="12"/>
      <c r="G138" s="12"/>
      <c r="H138" s="12"/>
      <c r="I138" s="12"/>
      <c r="J138" s="8"/>
      <c r="K138" s="13"/>
    </row>
    <row r="139" spans="1:11" ht="18" customHeight="1">
      <c r="A139" s="10"/>
      <c r="B139" s="11"/>
      <c r="C139" s="8"/>
      <c r="D139" s="10"/>
      <c r="E139" s="12"/>
      <c r="F139" s="12"/>
      <c r="G139" s="12"/>
      <c r="H139" s="12"/>
      <c r="I139" s="12"/>
      <c r="J139" s="8"/>
      <c r="K139" s="13"/>
    </row>
    <row r="140" spans="1:11" ht="18" customHeight="1">
      <c r="A140" s="10"/>
      <c r="B140" s="11"/>
      <c r="C140" s="8"/>
      <c r="D140" s="10"/>
      <c r="E140" s="12"/>
      <c r="F140" s="12"/>
      <c r="G140" s="12"/>
      <c r="H140" s="12"/>
      <c r="I140" s="12"/>
      <c r="J140" s="8"/>
      <c r="K140" s="13"/>
    </row>
    <row r="141" spans="1:11" ht="18" customHeight="1">
      <c r="A141" s="10"/>
      <c r="B141" s="11"/>
      <c r="C141" s="8"/>
      <c r="D141" s="10"/>
      <c r="E141" s="12"/>
      <c r="F141" s="12"/>
      <c r="G141" s="12"/>
      <c r="H141" s="12"/>
      <c r="I141" s="12"/>
      <c r="J141" s="8"/>
      <c r="K141" s="13"/>
    </row>
    <row r="142" spans="1:11" ht="18" customHeight="1">
      <c r="A142" s="10"/>
      <c r="B142" s="11"/>
      <c r="C142" s="14"/>
      <c r="D142" s="10"/>
      <c r="E142" s="12"/>
      <c r="F142" s="12"/>
      <c r="G142" s="12"/>
      <c r="H142" s="12"/>
      <c r="I142" s="12"/>
      <c r="J142" s="8"/>
      <c r="K142" s="13"/>
    </row>
    <row r="143" spans="1:11" ht="18" customHeight="1">
      <c r="A143" s="10"/>
      <c r="B143" s="11"/>
      <c r="C143" s="14"/>
      <c r="D143" s="10"/>
      <c r="E143" s="12"/>
      <c r="F143" s="12"/>
      <c r="G143" s="12"/>
      <c r="H143" s="12"/>
      <c r="I143" s="12"/>
      <c r="J143" s="8"/>
      <c r="K143" s="13"/>
    </row>
    <row r="144" spans="1:11" ht="18" customHeight="1">
      <c r="A144" s="10"/>
      <c r="B144" s="11"/>
      <c r="C144" s="14"/>
      <c r="D144" s="10"/>
      <c r="E144" s="12"/>
      <c r="F144" s="12"/>
      <c r="G144" s="12"/>
      <c r="H144" s="12"/>
      <c r="I144" s="12"/>
      <c r="J144" s="8"/>
      <c r="K144" s="13"/>
    </row>
    <row r="145" spans="1:11" ht="18" customHeight="1">
      <c r="A145" s="10"/>
      <c r="B145" s="11"/>
      <c r="C145" s="14"/>
      <c r="D145" s="10"/>
      <c r="E145" s="12"/>
      <c r="F145" s="12"/>
      <c r="G145" s="12"/>
      <c r="H145" s="12"/>
      <c r="I145" s="12"/>
      <c r="J145" s="8"/>
      <c r="K145" s="13"/>
    </row>
    <row r="146" spans="1:11" ht="18" customHeight="1">
      <c r="A146" s="10"/>
      <c r="B146" s="11"/>
      <c r="C146" s="14"/>
      <c r="D146" s="10"/>
      <c r="E146" s="12"/>
      <c r="F146" s="12"/>
      <c r="G146" s="12"/>
      <c r="H146" s="12"/>
      <c r="I146" s="12"/>
      <c r="J146" s="8"/>
      <c r="K146" s="13"/>
    </row>
    <row r="147" spans="1:11" ht="18" customHeight="1">
      <c r="A147" s="10"/>
      <c r="B147" s="11"/>
      <c r="C147" s="14"/>
      <c r="D147" s="10"/>
      <c r="E147" s="12"/>
      <c r="F147" s="12"/>
      <c r="G147" s="12"/>
      <c r="H147" s="12"/>
      <c r="I147" s="12"/>
      <c r="J147" s="8"/>
      <c r="K147" s="13"/>
    </row>
    <row r="148" spans="1:11" ht="18" customHeight="1">
      <c r="A148" s="10"/>
      <c r="B148" s="11"/>
      <c r="C148" s="14"/>
      <c r="D148" s="10"/>
      <c r="E148" s="12"/>
      <c r="F148" s="12"/>
      <c r="G148" s="12"/>
      <c r="H148" s="12"/>
      <c r="I148" s="12"/>
      <c r="J148" s="8"/>
      <c r="K148" s="13"/>
    </row>
    <row r="149" spans="1:11" ht="18" customHeight="1">
      <c r="A149" s="10"/>
      <c r="B149" s="11"/>
      <c r="C149" s="14"/>
      <c r="D149" s="10"/>
      <c r="E149" s="12"/>
      <c r="F149" s="12"/>
      <c r="G149" s="12"/>
      <c r="H149" s="12"/>
      <c r="I149" s="12"/>
      <c r="J149" s="8"/>
      <c r="K149" s="13"/>
    </row>
    <row r="150" spans="1:11" ht="18" customHeight="1">
      <c r="A150" s="10"/>
      <c r="B150" s="11"/>
      <c r="C150" s="14"/>
      <c r="D150" s="10"/>
      <c r="E150" s="12"/>
      <c r="F150" s="12"/>
      <c r="G150" s="12"/>
      <c r="H150" s="12"/>
      <c r="I150" s="12"/>
      <c r="J150" s="8"/>
      <c r="K150" s="13"/>
    </row>
    <row r="151" spans="1:11" ht="18" customHeight="1">
      <c r="A151" s="10"/>
      <c r="B151" s="11"/>
      <c r="C151" s="14"/>
      <c r="D151" s="10"/>
      <c r="E151" s="12"/>
      <c r="F151" s="12"/>
      <c r="G151" s="12"/>
      <c r="H151" s="12"/>
      <c r="I151" s="12"/>
      <c r="J151" s="8"/>
      <c r="K151" s="13"/>
    </row>
    <row r="152" spans="1:11" ht="18" customHeight="1">
      <c r="A152" s="10"/>
      <c r="B152" s="11"/>
      <c r="C152" s="14"/>
      <c r="D152" s="10"/>
      <c r="E152" s="12"/>
      <c r="F152" s="12"/>
      <c r="G152" s="12"/>
      <c r="H152" s="12"/>
      <c r="I152" s="12"/>
      <c r="J152" s="8"/>
      <c r="K152" s="13"/>
    </row>
    <row r="153" spans="1:11" ht="18" customHeight="1">
      <c r="A153" s="10"/>
      <c r="B153" s="11"/>
      <c r="C153" s="14"/>
      <c r="D153" s="10"/>
      <c r="E153" s="12"/>
      <c r="F153" s="12"/>
      <c r="G153" s="12"/>
      <c r="H153" s="12"/>
      <c r="I153" s="12"/>
      <c r="J153" s="8"/>
      <c r="K153" s="13"/>
    </row>
    <row r="154" spans="1:11" ht="18" customHeight="1">
      <c r="A154" s="10"/>
      <c r="B154" s="11"/>
      <c r="C154" s="14"/>
      <c r="D154" s="10"/>
      <c r="E154" s="12"/>
      <c r="F154" s="12"/>
      <c r="G154" s="12"/>
      <c r="H154" s="12"/>
      <c r="I154" s="12"/>
      <c r="J154" s="8"/>
      <c r="K154" s="13"/>
    </row>
    <row r="155" spans="1:11" ht="18" customHeight="1">
      <c r="A155" s="10"/>
      <c r="B155" s="11"/>
      <c r="C155" s="14"/>
      <c r="D155" s="10"/>
      <c r="E155" s="12"/>
      <c r="F155" s="12"/>
      <c r="G155" s="12"/>
      <c r="H155" s="12"/>
      <c r="I155" s="12"/>
      <c r="J155" s="8"/>
      <c r="K155" s="13"/>
    </row>
    <row r="156" spans="1:11" ht="18" customHeight="1">
      <c r="A156" s="10"/>
      <c r="B156" s="11"/>
      <c r="C156" s="14"/>
      <c r="D156" s="10"/>
      <c r="E156" s="12"/>
      <c r="F156" s="12"/>
      <c r="G156" s="12"/>
      <c r="H156" s="12"/>
      <c r="I156" s="12"/>
      <c r="K156" s="13"/>
    </row>
    <row r="157" spans="1:9" ht="12.75">
      <c r="A157" s="10"/>
      <c r="B157" s="11"/>
      <c r="C157" s="14"/>
      <c r="D157" s="10"/>
      <c r="E157" s="12"/>
      <c r="F157" s="12"/>
      <c r="G157" s="12"/>
      <c r="H157" s="12"/>
      <c r="I157" s="12"/>
    </row>
    <row r="158" spans="1:9" ht="12.75">
      <c r="A158" s="10"/>
      <c r="B158" s="11"/>
      <c r="C158" s="14"/>
      <c r="D158" s="10"/>
      <c r="E158" s="12"/>
      <c r="F158" s="12"/>
      <c r="G158" s="12"/>
      <c r="H158" s="12"/>
      <c r="I158" s="12"/>
    </row>
    <row r="159" spans="1:9" ht="12.75">
      <c r="A159" s="10"/>
      <c r="B159" s="11"/>
      <c r="C159" s="14"/>
      <c r="D159" s="10"/>
      <c r="E159" s="12"/>
      <c r="F159" s="12"/>
      <c r="G159" s="12"/>
      <c r="H159" s="12"/>
      <c r="I159" s="12"/>
    </row>
    <row r="160" spans="1:9" ht="12.75">
      <c r="A160" s="10"/>
      <c r="B160" s="11"/>
      <c r="C160" s="14"/>
      <c r="D160" s="10"/>
      <c r="E160" s="12"/>
      <c r="F160" s="12"/>
      <c r="G160" s="12"/>
      <c r="H160" s="12"/>
      <c r="I160" s="12"/>
    </row>
    <row r="161" spans="1:9" ht="12.75">
      <c r="A161" s="10"/>
      <c r="B161" s="11"/>
      <c r="C161" s="14"/>
      <c r="D161" s="10"/>
      <c r="E161" s="12"/>
      <c r="F161" s="12"/>
      <c r="G161" s="12"/>
      <c r="H161" s="12"/>
      <c r="I161" s="12"/>
    </row>
    <row r="162" spans="1:8" ht="12.75">
      <c r="A162" s="10"/>
      <c r="B162" s="11"/>
      <c r="C162" s="14"/>
      <c r="D162" s="10"/>
      <c r="E162" s="12"/>
      <c r="F162" s="12"/>
      <c r="G162" s="12"/>
      <c r="H162" s="12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</sheetData>
  <mergeCells count="44">
    <mergeCell ref="M2:R2"/>
    <mergeCell ref="N3:N4"/>
    <mergeCell ref="O3:O4"/>
    <mergeCell ref="P3:P4"/>
    <mergeCell ref="Q3:Q4"/>
    <mergeCell ref="R3:R4"/>
    <mergeCell ref="P30:R30"/>
    <mergeCell ref="N7:N8"/>
    <mergeCell ref="N9:N10"/>
    <mergeCell ref="O9:O10"/>
    <mergeCell ref="P9:P10"/>
    <mergeCell ref="Q9:Q10"/>
    <mergeCell ref="R9:R10"/>
    <mergeCell ref="R11:R12"/>
    <mergeCell ref="R7:R8"/>
    <mergeCell ref="P7:P8"/>
    <mergeCell ref="R13:R14"/>
    <mergeCell ref="R15:R16"/>
    <mergeCell ref="Q15:Q16"/>
    <mergeCell ref="P15:P16"/>
    <mergeCell ref="P13:P14"/>
    <mergeCell ref="Q13:Q14"/>
    <mergeCell ref="Q11:Q12"/>
    <mergeCell ref="P11:P12"/>
    <mergeCell ref="Q7:Q8"/>
    <mergeCell ref="R5:R6"/>
    <mergeCell ref="Q5:Q6"/>
    <mergeCell ref="P5:P6"/>
    <mergeCell ref="O5:O6"/>
    <mergeCell ref="A1:I1"/>
    <mergeCell ref="B18:I18"/>
    <mergeCell ref="O15:O16"/>
    <mergeCell ref="N15:N16"/>
    <mergeCell ref="N5:N6"/>
    <mergeCell ref="O7:O8"/>
    <mergeCell ref="N13:N14"/>
    <mergeCell ref="O13:O14"/>
    <mergeCell ref="O11:O12"/>
    <mergeCell ref="N11:N12"/>
    <mergeCell ref="B32:I32"/>
    <mergeCell ref="G10:H10"/>
    <mergeCell ref="B47:I47"/>
    <mergeCell ref="G15:H15"/>
    <mergeCell ref="D20:H20"/>
  </mergeCells>
  <conditionalFormatting sqref="K61:K62 L41:M41 P30:P31 Q31:R31 K56:K58 K69 K71:K156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dcterms:created xsi:type="dcterms:W3CDTF">2006-02-24T14:46:16Z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